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trlProps/ctrlProp1.xml" ContentType="application/vnd.ms-excel.controlproperti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tabRatio="618" firstSheet="1" activeTab="8"/>
  </bookViews>
  <sheets>
    <sheet name="Sheet1" sheetId="18" state="hidden" r:id="rId1"/>
    <sheet name="1" sheetId="1" r:id="rId2"/>
    <sheet name="2" sheetId="30" r:id="rId3"/>
    <sheet name="3" sheetId="14" r:id="rId4"/>
    <sheet name="4" sheetId="3" r:id="rId5"/>
    <sheet name="5" sheetId="6" r:id="rId6"/>
    <sheet name="6" sheetId="29" r:id="rId7"/>
    <sheet name="7" sheetId="27" r:id="rId8"/>
    <sheet name="8" sheetId="26" r:id="rId9"/>
    <sheet name="9" sheetId="9" r:id="rId10"/>
    <sheet name="10" sheetId="31" r:id="rId11"/>
    <sheet name="11" sheetId="3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31" l="1"/>
  <c r="N11" i="31"/>
  <c r="L11" i="31"/>
  <c r="M11" i="31" s="1"/>
  <c r="K11" i="31"/>
  <c r="O10" i="31"/>
  <c r="N10" i="31"/>
  <c r="M10" i="31"/>
  <c r="L10" i="31"/>
  <c r="K10" i="31"/>
  <c r="O9" i="31"/>
  <c r="N9" i="31"/>
  <c r="M9" i="31"/>
  <c r="L9" i="31"/>
  <c r="K9" i="31"/>
  <c r="O8" i="31"/>
  <c r="N8" i="31"/>
  <c r="M8" i="31"/>
  <c r="L8" i="31"/>
  <c r="K8" i="31"/>
  <c r="O7" i="31"/>
  <c r="N7" i="31"/>
  <c r="L7" i="31"/>
  <c r="M7" i="31" s="1"/>
  <c r="K7" i="31"/>
  <c r="O6" i="31"/>
  <c r="N6" i="31"/>
  <c r="M6" i="31"/>
  <c r="L6" i="31"/>
  <c r="K6" i="31"/>
  <c r="N5" i="31"/>
  <c r="L5" i="31"/>
  <c r="M5" i="31" s="1"/>
  <c r="O5" i="31" s="1"/>
  <c r="K5" i="31"/>
  <c r="F6" i="26" l="1"/>
  <c r="H7" i="26" s="1"/>
  <c r="E6" i="26" l="1"/>
  <c r="I7" i="27"/>
  <c r="E10" i="30"/>
  <c r="D10" i="30"/>
  <c r="F10" i="30" s="1"/>
  <c r="F9" i="30"/>
  <c r="F8" i="30"/>
  <c r="F7" i="30"/>
  <c r="F6" i="30"/>
  <c r="F5" i="30"/>
  <c r="F4" i="30"/>
  <c r="M6" i="29" l="1"/>
  <c r="M7" i="29" s="1"/>
  <c r="P11" i="29"/>
  <c r="L7" i="29"/>
  <c r="O7" i="29" s="1"/>
  <c r="O9" i="29" s="1"/>
  <c r="L7" i="27" l="1"/>
  <c r="L9" i="27" s="1"/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6" i="3"/>
  <c r="H9" i="26" l="1"/>
  <c r="J8" i="6"/>
  <c r="J7" i="6"/>
  <c r="L18" i="14" l="1"/>
  <c r="K18" i="14"/>
  <c r="J18" i="14"/>
  <c r="I18" i="14"/>
  <c r="N17" i="14"/>
  <c r="N16" i="14"/>
  <c r="N15" i="14"/>
  <c r="N14" i="14"/>
  <c r="N12" i="14"/>
  <c r="N11" i="14"/>
  <c r="N10" i="14"/>
  <c r="N8" i="14"/>
  <c r="N7" i="14"/>
  <c r="N6" i="14"/>
  <c r="M18" i="14" s="1"/>
  <c r="M8" i="9" l="1"/>
  <c r="M7" i="9" s="1"/>
</calcChain>
</file>

<file path=xl/sharedStrings.xml><?xml version="1.0" encoding="utf-8"?>
<sst xmlns="http://schemas.openxmlformats.org/spreadsheetml/2006/main" count="167" uniqueCount="92">
  <si>
    <t>ماه</t>
  </si>
  <si>
    <t>میزان فروش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</si>
  <si>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</si>
  <si>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</si>
  <si>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</si>
  <si>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</si>
  <si>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</si>
  <si>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</si>
  <si>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</si>
  <si>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</si>
  <si>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</si>
  <si>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</si>
  <si>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</si>
  <si>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</si>
  <si>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ترسیم نمودار ساده</t>
  </si>
  <si>
    <t>پنیر</t>
  </si>
  <si>
    <t>کره</t>
  </si>
  <si>
    <t>ماست</t>
  </si>
  <si>
    <t>دوغ</t>
  </si>
  <si>
    <t>مجموع</t>
  </si>
  <si>
    <t>ترسیم معادلات ریاضی در اکسل</t>
  </si>
  <si>
    <t>x</t>
  </si>
  <si>
    <t>y</t>
  </si>
  <si>
    <t>y=x^2</t>
  </si>
  <si>
    <t>فارسی کردن اعداد محورها</t>
  </si>
  <si>
    <t>نام پروژه</t>
  </si>
  <si>
    <t>درصد پیشرفت</t>
  </si>
  <si>
    <t>راه سازی</t>
  </si>
  <si>
    <t>سد سازی</t>
  </si>
  <si>
    <t>درصد پیشرفت پروژه ها با دونات</t>
  </si>
  <si>
    <t>Pie</t>
  </si>
  <si>
    <t>درصد پیشرفت پروژه ها با نمودار Speedometer</t>
  </si>
  <si>
    <t>درصد پیشرفت پروژه ها با نمودار باطری</t>
  </si>
  <si>
    <t>لبه بالا</t>
  </si>
  <si>
    <t>تکه خالی</t>
  </si>
  <si>
    <t>لبه پایین</t>
  </si>
  <si>
    <t>کشک</t>
  </si>
  <si>
    <t>نکات مهم</t>
  </si>
  <si>
    <t>نحوه افزودن سری جدید به نمودار</t>
  </si>
  <si>
    <t>پارس جنوبی</t>
  </si>
  <si>
    <t>کارخانه فولاد</t>
  </si>
  <si>
    <t>کارخانه سیمان</t>
  </si>
  <si>
    <t>پل روگذر</t>
  </si>
  <si>
    <t>ساخت سوله</t>
  </si>
  <si>
    <t>برج مینا</t>
  </si>
  <si>
    <t>don</t>
  </si>
  <si>
    <t>pie</t>
  </si>
  <si>
    <t>پروژه1</t>
  </si>
  <si>
    <t>پروژه2</t>
  </si>
  <si>
    <t>پروژه3</t>
  </si>
  <si>
    <t>پروژه4</t>
  </si>
  <si>
    <t>color Wheel</t>
  </si>
  <si>
    <t>Don</t>
  </si>
  <si>
    <t>پروژه5</t>
  </si>
  <si>
    <t>پروژه6</t>
  </si>
  <si>
    <t>پروژه7</t>
  </si>
  <si>
    <t>VLOOKUP</t>
  </si>
  <si>
    <t>Match&amp;Indes</t>
  </si>
  <si>
    <t>تعداد تجهیزات سالم</t>
  </si>
  <si>
    <t>تعداد تجهیزات خراب</t>
  </si>
  <si>
    <t>مجموع کل تجهیزات</t>
  </si>
  <si>
    <t>مجموع کل</t>
  </si>
  <si>
    <t>سلول های خالی؟؟؟</t>
  </si>
  <si>
    <t>زاویه چرخش: 270</t>
  </si>
  <si>
    <t>زاویه چرخش: 300</t>
  </si>
  <si>
    <t>اندازه کل دایره: 300</t>
  </si>
  <si>
    <t>اندازه کل: 150</t>
  </si>
  <si>
    <t xml:space="preserve">آموزش ساخت نمودار ستونی خاص در اکسل |   مدرس: علیرضا مقربی </t>
  </si>
  <si>
    <t>روز</t>
  </si>
  <si>
    <t>تعداد فروش</t>
  </si>
  <si>
    <t>بیشترین</t>
  </si>
  <si>
    <t>stack1</t>
  </si>
  <si>
    <t>stack2</t>
  </si>
  <si>
    <t>stack1 max</t>
  </si>
  <si>
    <t>stack2 max</t>
  </si>
  <si>
    <t>شنبه</t>
  </si>
  <si>
    <t>يكشنبه</t>
  </si>
  <si>
    <t>دوشنبه</t>
  </si>
  <si>
    <t>سه شنبه</t>
  </si>
  <si>
    <t>چهارشنبه</t>
  </si>
  <si>
    <t>پنجشنبه</t>
  </si>
  <si>
    <t>جمعه</t>
  </si>
  <si>
    <t>EMP</t>
  </si>
  <si>
    <t>Poor</t>
  </si>
  <si>
    <t>Fair</t>
  </si>
  <si>
    <t>Good</t>
  </si>
  <si>
    <t>Excellent</t>
  </si>
  <si>
    <t>Value</t>
  </si>
  <si>
    <t>Target</t>
  </si>
  <si>
    <t>اندازه کل: 200</t>
  </si>
  <si>
    <t>تغییر محور از چپ به راست</t>
  </si>
  <si>
    <t>زاویه چرخش: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</si>
</sst>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[$-2000401]0"/>
  </numFmts>
  <fonts count="2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178"/>
      <scheme val="minor"/>
    </font>
    <font>
      <sz val="11"/>
      <color theme="0"/>
      <name val="B Titr"/>
      <charset val="178"/>
    </font>
    <font>
      <sz val="11"/>
      <color theme="1"/>
      <name val="B Titr"/>
      <charset val="178"/>
    </font>
    <font>
      <b/>
      <sz val="14"/>
      <color theme="0"/>
      <name val="B Titr"/>
      <charset val="178"/>
    </font>
    <font>
      <sz val="28"/>
      <color theme="1"/>
      <name val="Tahoma"/>
      <family val="2"/>
      <scheme val="minor"/>
    </font>
    <font>
      <sz val="14"/>
      <color theme="5" tint="-0.24994659260841701"/>
      <name val="B Titr"/>
      <charset val="178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rgb="FFC00000"/>
      <name val="Tahoma"/>
      <family val="2"/>
      <scheme val="minor"/>
    </font>
    <font>
      <sz val="11"/>
      <color theme="1" tint="0.34998626667073579"/>
      <name val="Tahoma"/>
      <family val="2"/>
      <scheme val="minor"/>
    </font>
    <font>
      <b/>
      <sz val="11"/>
      <color theme="0"/>
      <name val="B Titr"/>
      <charset val="178"/>
    </font>
    <font>
      <sz val="24"/>
      <color theme="1"/>
      <name val="Tahoma"/>
      <family val="2"/>
      <scheme val="minor"/>
    </font>
    <font>
      <sz val="22"/>
      <color theme="0"/>
      <name val="B Titr"/>
      <charset val="178"/>
    </font>
    <font>
      <sz val="11"/>
      <color theme="1"/>
      <name val="B Nazanin"/>
      <charset val="178"/>
    </font>
    <font>
      <b/>
      <sz val="11"/>
      <color theme="1" tint="0.14999847407452621"/>
      <name val="B Titr"/>
      <charset val="178"/>
    </font>
    <font>
      <sz val="11"/>
      <color theme="1" tint="0.14999847407452621"/>
      <name val="Tahoma"/>
      <family val="2"/>
      <scheme val="minor"/>
    </font>
    <font>
      <sz val="11"/>
      <color theme="1" tint="4.9989318521683403E-2"/>
      <name val="Tahoma"/>
      <family val="2"/>
      <scheme val="minor"/>
    </font>
    <font>
      <sz val="11"/>
      <color theme="1" tint="4.9989318521683403E-2"/>
      <name val="B Titr"/>
      <charset val="178"/>
    </font>
    <font>
      <sz val="11"/>
      <color theme="1" tint="0.14999847407452621"/>
      <name val="B Titr"/>
      <charset val="178"/>
    </font>
    <font>
      <sz val="11"/>
      <color rgb="FFFFC000"/>
      <name val="B Titr"/>
      <charset val="178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Dashed">
        <color theme="0"/>
      </left>
      <right style="mediumDashed">
        <color theme="0"/>
      </right>
      <top/>
      <bottom/>
      <diagonal/>
    </border>
    <border diagonalUp="1">
      <left/>
      <right/>
      <top/>
      <bottom style="mediumDashed">
        <color theme="0"/>
      </bottom>
      <diagonal style="mediumDashed">
        <color theme="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/>
      <right/>
      <top style="double">
        <color rgb="FF002060"/>
      </top>
      <bottom/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/>
      <top style="medium">
        <color indexed="64"/>
      </top>
      <bottom/>
      <diagonal/>
    </border>
    <border>
      <left/>
      <right style="double">
        <color rgb="FF002060"/>
      </right>
      <top style="medium">
        <color indexed="64"/>
      </top>
      <bottom/>
      <diagonal/>
    </border>
    <border>
      <left style="double">
        <color rgb="FF002060"/>
      </left>
      <right/>
      <top/>
      <bottom/>
      <diagonal/>
    </border>
    <border>
      <left/>
      <right style="double">
        <color rgb="FF002060"/>
      </right>
      <top/>
      <bottom/>
      <diagonal/>
    </border>
    <border>
      <left style="mediumDashed">
        <color theme="0"/>
      </left>
      <right style="mediumDashed">
        <color theme="0"/>
      </right>
      <top/>
      <bottom style="mediumDashed">
        <color theme="0"/>
      </bottom>
      <diagonal/>
    </border>
    <border>
      <left style="double">
        <color rgb="FF002060"/>
      </left>
      <right/>
      <top/>
      <bottom style="medium">
        <color indexed="64"/>
      </bottom>
      <diagonal/>
    </border>
    <border>
      <left/>
      <right style="double">
        <color rgb="FF002060"/>
      </right>
      <top/>
      <bottom style="medium">
        <color indexed="64"/>
      </bottom>
      <diagonal/>
    </border>
  </borders>
  <cellStyleXfs count="12">
    <xf numFmtId="0" fontId="0" fillId="0" borderId="0"/>
    <xf numFmtId="0" fontId="2" fillId="2" borderId="0">
      <alignment horizontal="center" vertical="center"/>
    </xf>
    <xf numFmtId="164" fontId="3" fillId="4" borderId="9">
      <alignment horizontal="center" vertical="center" shrinkToFit="1"/>
    </xf>
    <xf numFmtId="9" fontId="7" fillId="0" borderId="0" applyFont="0" applyFill="0" applyBorder="0" applyAlignment="0" applyProtection="0"/>
    <xf numFmtId="0" fontId="11" fillId="6" borderId="0">
      <alignment horizontal="centerContinuous" vertical="center"/>
    </xf>
    <xf numFmtId="43" fontId="7" fillId="0" borderId="0" applyFont="0" applyFill="0" applyBorder="0" applyAlignment="0" applyProtection="0"/>
    <xf numFmtId="0" fontId="2" fillId="6" borderId="12">
      <alignment horizontal="center" vertical="center"/>
    </xf>
    <xf numFmtId="0" fontId="7" fillId="0" borderId="0"/>
    <xf numFmtId="0" fontId="2" fillId="13" borderId="12">
      <alignment horizontal="center" vertical="center"/>
    </xf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2" fillId="2" borderId="0" xfId="0" applyFont="1" applyFill="1" applyBorder="1"/>
    <xf numFmtId="0" fontId="2" fillId="2" borderId="0" xfId="1">
      <alignment horizontal="center" vertical="center"/>
    </xf>
    <xf numFmtId="164" fontId="3" fillId="4" borderId="9" xfId="2">
      <alignment horizontal="center" vertical="center" shrinkToFit="1"/>
    </xf>
    <xf numFmtId="0" fontId="4" fillId="3" borderId="1" xfId="0" applyFont="1" applyFill="1" applyBorder="1" applyAlignment="1">
      <alignment horizontal="centerContinuous"/>
    </xf>
    <xf numFmtId="0" fontId="4" fillId="3" borderId="2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Continuous"/>
    </xf>
    <xf numFmtId="0" fontId="4" fillId="3" borderId="4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"/>
    </xf>
    <xf numFmtId="164" fontId="3" fillId="4" borderId="10" xfId="2" applyBorder="1">
      <alignment horizontal="center" vertical="center" shrinkToFit="1"/>
    </xf>
    <xf numFmtId="0" fontId="2" fillId="2" borderId="11" xfId="1" applyBorder="1" applyAlignment="1">
      <alignment horizontal="center" vertical="center" wrapText="1"/>
    </xf>
    <xf numFmtId="43" fontId="3" fillId="4" borderId="9" xfId="2" applyNumberFormat="1">
      <alignment horizontal="center" vertical="center" shrinkToFit="1"/>
    </xf>
    <xf numFmtId="0" fontId="5" fillId="5" borderId="8" xfId="0" applyFont="1" applyFill="1" applyBorder="1" applyAlignment="1">
      <alignment horizontal="center" vertical="center"/>
    </xf>
    <xf numFmtId="165" fontId="3" fillId="0" borderId="0" xfId="0" applyNumberFormat="1" applyFont="1"/>
    <xf numFmtId="9" fontId="3" fillId="4" borderId="9" xfId="3" applyFont="1" applyFill="1" applyBorder="1" applyAlignment="1">
      <alignment horizontal="center" vertical="center" shrinkToFit="1"/>
    </xf>
    <xf numFmtId="0" fontId="8" fillId="0" borderId="0" xfId="0" applyFont="1" applyBorder="1"/>
    <xf numFmtId="9" fontId="8" fillId="0" borderId="0" xfId="0" applyNumberFormat="1" applyFont="1" applyBorder="1"/>
    <xf numFmtId="1" fontId="8" fillId="0" borderId="0" xfId="0" applyNumberFormat="1" applyFont="1" applyBorder="1"/>
    <xf numFmtId="1" fontId="8" fillId="0" borderId="0" xfId="3" applyNumberFormat="1" applyFont="1" applyBorder="1"/>
    <xf numFmtId="0" fontId="8" fillId="0" borderId="0" xfId="0" applyFont="1" applyFill="1" applyBorder="1"/>
    <xf numFmtId="2" fontId="8" fillId="0" borderId="0" xfId="0" applyNumberFormat="1" applyFont="1" applyBorder="1"/>
    <xf numFmtId="0" fontId="9" fillId="0" borderId="0" xfId="0" applyFont="1" applyBorder="1"/>
    <xf numFmtId="0" fontId="10" fillId="0" borderId="0" xfId="0" applyFont="1" applyBorder="1"/>
    <xf numFmtId="2" fontId="10" fillId="0" borderId="0" xfId="0" applyNumberFormat="1" applyFont="1" applyBorder="1"/>
    <xf numFmtId="0" fontId="8" fillId="0" borderId="0" xfId="0" applyFont="1"/>
    <xf numFmtId="165" fontId="0" fillId="0" borderId="0" xfId="0" applyNumberFormat="1"/>
    <xf numFmtId="0" fontId="6" fillId="0" borderId="2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4" fillId="6" borderId="13" xfId="0" applyFont="1" applyFill="1" applyBorder="1" applyAlignment="1">
      <alignment horizontal="centerContinuous"/>
    </xf>
    <xf numFmtId="0" fontId="4" fillId="6" borderId="14" xfId="0" applyFont="1" applyFill="1" applyBorder="1" applyAlignment="1">
      <alignment horizontal="centerContinuous"/>
    </xf>
    <xf numFmtId="0" fontId="4" fillId="6" borderId="15" xfId="0" applyFont="1" applyFill="1" applyBorder="1" applyAlignment="1">
      <alignment horizontal="centerContinuous"/>
    </xf>
    <xf numFmtId="0" fontId="3" fillId="7" borderId="12" xfId="0" applyFont="1" applyFill="1" applyBorder="1" applyAlignment="1">
      <alignment horizontal="center" vertical="center"/>
    </xf>
    <xf numFmtId="9" fontId="3" fillId="8" borderId="12" xfId="5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9" fontId="0" fillId="0" borderId="0" xfId="0" applyNumberFormat="1" applyFont="1" applyBorder="1"/>
    <xf numFmtId="165" fontId="12" fillId="0" borderId="0" xfId="0" applyNumberFormat="1" applyFont="1"/>
    <xf numFmtId="0" fontId="3" fillId="0" borderId="0" xfId="0" applyFont="1"/>
    <xf numFmtId="0" fontId="0" fillId="0" borderId="0" xfId="0" applyFont="1" applyBorder="1"/>
    <xf numFmtId="0" fontId="0" fillId="0" borderId="8" xfId="0" applyFont="1" applyBorder="1"/>
    <xf numFmtId="9" fontId="7" fillId="0" borderId="0" xfId="0" applyNumberFormat="1" applyFont="1" applyBorder="1"/>
    <xf numFmtId="165" fontId="0" fillId="0" borderId="1" xfId="0" applyNumberFormat="1" applyBorder="1"/>
    <xf numFmtId="2" fontId="7" fillId="0" borderId="0" xfId="3" applyNumberFormat="1" applyFont="1" applyBorder="1"/>
    <xf numFmtId="2" fontId="7" fillId="0" borderId="5" xfId="3" applyNumberFormat="1" applyFont="1" applyBorder="1"/>
    <xf numFmtId="2" fontId="0" fillId="0" borderId="0" xfId="0" applyNumberFormat="1"/>
    <xf numFmtId="0" fontId="2" fillId="2" borderId="0" xfId="1" applyBorder="1">
      <alignment horizontal="center" vertical="center"/>
    </xf>
    <xf numFmtId="164" fontId="3" fillId="4" borderId="0" xfId="2" applyBorder="1">
      <alignment horizontal="center" vertical="center" shrinkToFit="1"/>
    </xf>
    <xf numFmtId="9" fontId="3" fillId="4" borderId="0" xfId="3" applyFont="1" applyFill="1" applyBorder="1" applyAlignment="1">
      <alignment horizontal="center" vertical="center" shrinkToFit="1"/>
    </xf>
    <xf numFmtId="0" fontId="2" fillId="2" borderId="2" xfId="1" applyBorder="1" applyAlignment="1">
      <alignment horizontal="centerContinuous" vertical="center"/>
    </xf>
    <xf numFmtId="0" fontId="2" fillId="2" borderId="3" xfId="1" applyBorder="1" applyAlignment="1">
      <alignment horizontal="centerContinuous" vertical="center"/>
    </xf>
    <xf numFmtId="0" fontId="2" fillId="2" borderId="7" xfId="1" applyBorder="1">
      <alignment horizontal="center" vertical="center"/>
    </xf>
    <xf numFmtId="0" fontId="2" fillId="2" borderId="8" xfId="1" applyBorder="1">
      <alignment horizontal="center" vertical="center"/>
    </xf>
    <xf numFmtId="0" fontId="13" fillId="2" borderId="1" xfId="1" applyFont="1" applyBorder="1" applyAlignment="1">
      <alignment horizontal="centerContinuous" vertical="center"/>
    </xf>
    <xf numFmtId="0" fontId="0" fillId="9" borderId="0" xfId="0" applyFont="1" applyFill="1" applyBorder="1"/>
    <xf numFmtId="0" fontId="14" fillId="0" borderId="0" xfId="0" applyFont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9" fontId="3" fillId="10" borderId="17" xfId="3" applyNumberFormat="1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9" fontId="3" fillId="10" borderId="19" xfId="3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9" fontId="3" fillId="0" borderId="19" xfId="3" applyNumberFormat="1" applyFont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9" fontId="0" fillId="0" borderId="0" xfId="3" applyFont="1" applyBorder="1"/>
    <xf numFmtId="0" fontId="16" fillId="0" borderId="0" xfId="0" applyFont="1"/>
    <xf numFmtId="0" fontId="2" fillId="6" borderId="12" xfId="6">
      <alignment horizontal="center" vertical="center"/>
    </xf>
    <xf numFmtId="0" fontId="2" fillId="6" borderId="0" xfId="6" applyBorder="1">
      <alignment horizontal="center" vertical="center"/>
    </xf>
    <xf numFmtId="0" fontId="2" fillId="6" borderId="20" xfId="6" applyBorder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17" fillId="0" borderId="0" xfId="0" applyFont="1"/>
    <xf numFmtId="0" fontId="17" fillId="0" borderId="1" xfId="0" applyFont="1" applyBorder="1"/>
    <xf numFmtId="0" fontId="17" fillId="0" borderId="2" xfId="0" applyFont="1" applyBorder="1"/>
    <xf numFmtId="0" fontId="17" fillId="0" borderId="3" xfId="0" applyFont="1" applyBorder="1"/>
    <xf numFmtId="0" fontId="17" fillId="0" borderId="7" xfId="0" applyFont="1" applyBorder="1"/>
    <xf numFmtId="0" fontId="17" fillId="0" borderId="0" xfId="0" applyFont="1" applyBorder="1"/>
    <xf numFmtId="0" fontId="17" fillId="0" borderId="8" xfId="0" applyFont="1" applyBorder="1"/>
    <xf numFmtId="0" fontId="17" fillId="0" borderId="12" xfId="0" applyFont="1" applyBorder="1" applyAlignment="1">
      <alignment horizontal="center" vertical="center"/>
    </xf>
    <xf numFmtId="164" fontId="18" fillId="4" borderId="9" xfId="2" applyFont="1" applyBorder="1">
      <alignment horizontal="center" vertical="center" shrinkToFit="1"/>
    </xf>
    <xf numFmtId="9" fontId="18" fillId="4" borderId="9" xfId="3" applyFont="1" applyFill="1" applyBorder="1" applyAlignment="1">
      <alignment horizontal="center" vertical="center" shrinkToFit="1"/>
    </xf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6" fillId="0" borderId="0" xfId="0" applyFont="1" applyBorder="1"/>
    <xf numFmtId="0" fontId="19" fillId="10" borderId="18" xfId="0" applyFont="1" applyFill="1" applyBorder="1" applyAlignment="1">
      <alignment horizontal="center" vertical="center"/>
    </xf>
    <xf numFmtId="9" fontId="19" fillId="10" borderId="19" xfId="3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9" fontId="19" fillId="0" borderId="19" xfId="3" applyNumberFormat="1" applyFont="1" applyBorder="1" applyAlignment="1">
      <alignment horizontal="center" vertical="center"/>
    </xf>
    <xf numFmtId="9" fontId="16" fillId="0" borderId="0" xfId="0" applyNumberFormat="1" applyFont="1" applyBorder="1"/>
    <xf numFmtId="0" fontId="19" fillId="10" borderId="16" xfId="0" applyFont="1" applyFill="1" applyBorder="1" applyAlignment="1">
      <alignment horizontal="center" vertical="center"/>
    </xf>
    <xf numFmtId="9" fontId="19" fillId="10" borderId="17" xfId="3" applyNumberFormat="1" applyFont="1" applyFill="1" applyBorder="1" applyAlignment="1">
      <alignment horizontal="center" vertical="center"/>
    </xf>
    <xf numFmtId="2" fontId="16" fillId="0" borderId="0" xfId="3" applyNumberFormat="1" applyFont="1" applyBorder="1"/>
    <xf numFmtId="0" fontId="16" fillId="0" borderId="5" xfId="0" applyFont="1" applyBorder="1"/>
    <xf numFmtId="2" fontId="16" fillId="0" borderId="5" xfId="3" applyNumberFormat="1" applyFont="1" applyBorder="1"/>
    <xf numFmtId="0" fontId="20" fillId="2" borderId="0" xfId="1" applyFont="1" applyBorder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7" fillId="0" borderId="0" xfId="7"/>
    <xf numFmtId="0" fontId="4" fillId="2" borderId="21" xfId="7" applyFont="1" applyFill="1" applyBorder="1" applyAlignment="1">
      <alignment horizontal="centerContinuous" vertical="center"/>
    </xf>
    <xf numFmtId="0" fontId="4" fillId="2" borderId="22" xfId="7" applyFont="1" applyFill="1" applyBorder="1" applyAlignment="1">
      <alignment horizontal="centerContinuous"/>
    </xf>
    <xf numFmtId="0" fontId="4" fillId="2" borderId="23" xfId="7" applyFont="1" applyFill="1" applyBorder="1" applyAlignment="1">
      <alignment horizontal="centerContinuous"/>
    </xf>
    <xf numFmtId="165" fontId="3" fillId="0" borderId="0" xfId="7" applyNumberFormat="1" applyFont="1"/>
    <xf numFmtId="0" fontId="7" fillId="0" borderId="24" xfId="7" applyBorder="1"/>
    <xf numFmtId="0" fontId="7" fillId="0" borderId="2" xfId="7" applyBorder="1"/>
    <xf numFmtId="0" fontId="7" fillId="0" borderId="25" xfId="7" applyBorder="1"/>
    <xf numFmtId="0" fontId="7" fillId="0" borderId="26" xfId="7" applyBorder="1"/>
    <xf numFmtId="0" fontId="7" fillId="0" borderId="0" xfId="7" applyBorder="1"/>
    <xf numFmtId="0" fontId="2" fillId="2" borderId="0" xfId="7" applyFont="1" applyFill="1" applyBorder="1" applyAlignment="1">
      <alignment horizontal="center" vertical="center"/>
    </xf>
    <xf numFmtId="0" fontId="2" fillId="2" borderId="0" xfId="8" applyFill="1" applyBorder="1" applyAlignment="1">
      <alignment horizontal="center" vertical="center"/>
    </xf>
    <xf numFmtId="0" fontId="7" fillId="0" borderId="27" xfId="7" applyBorder="1"/>
    <xf numFmtId="164" fontId="3" fillId="14" borderId="28" xfId="2" applyFill="1" applyBorder="1" applyAlignment="1">
      <alignment horizontal="center" vertical="center" readingOrder="2"/>
    </xf>
    <xf numFmtId="165" fontId="7" fillId="0" borderId="0" xfId="7" applyNumberFormat="1"/>
    <xf numFmtId="9" fontId="8" fillId="0" borderId="0" xfId="7" applyNumberFormat="1" applyFont="1" applyBorder="1"/>
    <xf numFmtId="0" fontId="1" fillId="0" borderId="0" xfId="9" applyBorder="1"/>
    <xf numFmtId="0" fontId="8" fillId="0" borderId="0" xfId="7" applyFont="1" applyBorder="1"/>
    <xf numFmtId="0" fontId="7" fillId="0" borderId="0" xfId="7" applyFont="1" applyBorder="1"/>
    <xf numFmtId="9" fontId="7" fillId="0" borderId="0" xfId="7" applyNumberFormat="1" applyFont="1" applyBorder="1"/>
    <xf numFmtId="9" fontId="7" fillId="0" borderId="0" xfId="10" applyFont="1" applyBorder="1"/>
    <xf numFmtId="0" fontId="7" fillId="0" borderId="29" xfId="7" applyBorder="1"/>
    <xf numFmtId="0" fontId="7" fillId="0" borderId="5" xfId="7" applyBorder="1"/>
    <xf numFmtId="9" fontId="7" fillId="0" borderId="5" xfId="10" applyFont="1" applyBorder="1"/>
    <xf numFmtId="0" fontId="7" fillId="0" borderId="30" xfId="7" applyBorder="1"/>
    <xf numFmtId="0" fontId="1" fillId="0" borderId="0" xfId="9"/>
    <xf numFmtId="9" fontId="0" fillId="0" borderId="0" xfId="11" applyFont="1"/>
    <xf numFmtId="9" fontId="1" fillId="0" borderId="0" xfId="9" applyNumberFormat="1"/>
    <xf numFmtId="0" fontId="17" fillId="12" borderId="0" xfId="0" applyFont="1" applyFill="1" applyBorder="1" applyAlignment="1">
      <alignment horizontal="center" vertical="center"/>
    </xf>
  </cellXfs>
  <cellStyles count="12">
    <cellStyle name="Comma" xfId="5" builtinId="3"/>
    <cellStyle name="Normal" xfId="0" builtinId="0"/>
    <cellStyle name="Normal 2" xfId="7"/>
    <cellStyle name="Normal 3" xfId="9"/>
    <cellStyle name="Percent" xfId="3" builtinId="5"/>
    <cellStyle name="Percent 2" xfId="10"/>
    <cellStyle name="Percent 3" xfId="11"/>
    <cellStyle name="خانه های جدول" xfId="2"/>
    <cellStyle name="سرستون" xfId="1"/>
    <cellStyle name="سرستون جدول" xfId="6"/>
    <cellStyle name="سرستون دو" xfId="8"/>
    <cellStyle name="هدر جدول" xfId="4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image" Target="../media/image9.png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'1'!$F$4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'1'!$I$5</c:f>
              <c:strCache>
                <c:ptCount val="1"/>
                <c:pt idx="0">
                  <c:v>میزان فروش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[$-2000401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'1'!$I$6:$I$17</c:f>
              <c:numCache>
                <c:formatCode>_ * #,##0_-_ر_ي_ا_ل_ ;_ * #,##0\-_ر_ي_ا_ل_ ;_ * "-"??_-_ر_ي_ا_ل_ ;_ @_ </c:formatCode>
                <c:ptCount val="12"/>
                <c:pt idx="0">
                  <c:v>1864</c:v>
                </c:pt>
                <c:pt idx="1">
                  <c:v>1974</c:v>
                </c:pt>
                <c:pt idx="2">
                  <c:v>1081</c:v>
                </c:pt>
                <c:pt idx="3">
                  <c:v>1761</c:v>
                </c:pt>
                <c:pt idx="4">
                  <c:v>1289</c:v>
                </c:pt>
                <c:pt idx="5">
                  <c:v>1512</c:v>
                </c:pt>
                <c:pt idx="6">
                  <c:v>1292</c:v>
                </c:pt>
                <c:pt idx="7">
                  <c:v>1851</c:v>
                </c:pt>
                <c:pt idx="8">
                  <c:v>1413</c:v>
                </c:pt>
                <c:pt idx="9">
                  <c:v>1339</c:v>
                </c:pt>
                <c:pt idx="10">
                  <c:v>1530</c:v>
                </c:pt>
                <c:pt idx="11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E-4CDF-96FD-3DAC63CF27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8"/>
        <c:overlap val="-27"/>
        <c:axId val="800453599"/>
        <c:axId val="800456095"/>
      </c:barChart>
      <c:catAx>
        <c:axId val="80045359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800456095"/>
        <c:crosses val="autoZero"/>
        <c:auto val="1"/>
        <c:lblAlgn val="ctr"/>
        <c:lblOffset val="100"/>
        <c:noMultiLvlLbl val="0"/>
      </c:catAx>
      <c:valAx>
        <c:axId val="80045609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2000401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800453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'10'!$M$4</c:f>
              <c:strCache>
                <c:ptCount val="1"/>
                <c:pt idx="0">
                  <c:v>stack2</c:v>
                </c:pt>
              </c:strCache>
            </c:strRef>
          </c:tx>
          <c:spPr>
            <a:solidFill>
              <a:srgbClr val="FF6699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'10'!$I$5:$I$11</c:f>
              <c:strCache>
                <c:ptCount val="7"/>
                <c:pt idx="0">
                  <c:v>شنبه</c:v>
                </c:pt>
                <c:pt idx="1">
                  <c:v>يكشنبه</c:v>
                </c:pt>
                <c:pt idx="2">
                  <c:v>دوشنبه</c:v>
                </c:pt>
                <c:pt idx="3">
                  <c:v>سه شنبه</c:v>
                </c:pt>
                <c:pt idx="4">
                  <c:v>چهارشنبه</c:v>
                </c:pt>
                <c:pt idx="5">
                  <c:v>پنجشنبه</c:v>
                </c:pt>
                <c:pt idx="6">
                  <c:v>جمعه</c:v>
                </c:pt>
              </c:strCache>
            </c:strRef>
          </c:cat>
          <c:val>
            <c:numRef>
              <c:f>'10'!$M$5:$M$11</c:f>
              <c:numCache>
                <c:formatCode>_ * #,##0_-_ر_ي_ا_ل_ ;_ * #,##0\-_ر_ي_ا_ل_ ;_ * "-"??_-_ر_ي_ا_ل_ ;_ @_ </c:formatCode>
                <c:ptCount val="7"/>
                <c:pt idx="0">
                  <c:v>1300</c:v>
                </c:pt>
                <c:pt idx="1">
                  <c:v>1030</c:v>
                </c:pt>
                <c:pt idx="2">
                  <c:v>600</c:v>
                </c:pt>
                <c:pt idx="3">
                  <c:v>760</c:v>
                </c:pt>
                <c:pt idx="4">
                  <c:v>1281</c:v>
                </c:pt>
                <c:pt idx="5">
                  <c:v>843</c:v>
                </c:pt>
                <c:pt idx="6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8-4251-8884-BE92FD7C59E3}"/>
            </c:ext>
          </c:extLst>
        </c:ser>
        <c:ser>
          <c:idx val="0"/>
          <c:order val="1"/>
          <c:tx>
            <c:strRef>
              <c:f>'10'!$L$4</c:f>
              <c:strCache>
                <c:ptCount val="1"/>
                <c:pt idx="0">
                  <c:v>stack1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1735AEE-E061-4C8C-A149-B2D3FF00455A}" type="CELLRANGE">
                      <a:rPr lang="fa-IR"/>
                      <a:pPr/>
                      <a:t>[CELLRANGE]</a:t>
                    </a:fld>
                    <a:endParaRPr lang="fa-IR" baseline="0"/>
                  </a:p>
                  <a:p>
                    <a:fld id="{1D79AC64-CD24-4F15-A2F3-F771D05568CE}" type="CATEGORYNAME">
                      <a:rPr lang="fa-IR"/>
                      <a:pPr/>
                      <a:t>[CATEGORY NAME]</a:t>
                    </a:fld>
                    <a:endParaRPr lang="fa-IR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198-4251-8884-BE92FD7C59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82EE12-5020-4169-9AFE-F6F78B1101DE}" type="CELLRANGE">
                      <a:rPr lang="fa-IR"/>
                      <a:pPr/>
                      <a:t>[CELLRANGE]</a:t>
                    </a:fld>
                    <a:endParaRPr lang="fa-IR" baseline="0"/>
                  </a:p>
                  <a:p>
                    <a:fld id="{213902A2-1495-4F72-802C-A139FC72086B}" type="CATEGORYNAME">
                      <a:rPr lang="fa-IR"/>
                      <a:pPr/>
                      <a:t>[CATEGORY NAME]</a:t>
                    </a:fld>
                    <a:endParaRPr lang="fa-IR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198-4251-8884-BE92FD7C59E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41051B8-2608-41A2-BFAB-CBAFF96F768A}" type="CELLRANGE">
                      <a:rPr lang="fa-IR"/>
                      <a:pPr/>
                      <a:t>[CELLRANGE]</a:t>
                    </a:fld>
                    <a:endParaRPr lang="fa-IR" baseline="0"/>
                  </a:p>
                  <a:p>
                    <a:fld id="{40A70E80-C17A-4D0D-BFDD-C9C5C123B97B}" type="CATEGORYNAME">
                      <a:rPr lang="fa-IR"/>
                      <a:pPr/>
                      <a:t>[CATEGORY NAME]</a:t>
                    </a:fld>
                    <a:endParaRPr lang="fa-IR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198-4251-8884-BE92FD7C59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19833E0-B047-473F-9541-9C84EE7374D2}" type="CELLRANGE">
                      <a:rPr lang="fa-IR"/>
                      <a:pPr/>
                      <a:t>[CELLRANGE]</a:t>
                    </a:fld>
                    <a:endParaRPr lang="fa-IR" baseline="0"/>
                  </a:p>
                  <a:p>
                    <a:fld id="{27A3C69B-BEA4-4A36-906C-BAF1CF1FAE1C}" type="CATEGORYNAME">
                      <a:rPr lang="fa-IR"/>
                      <a:pPr/>
                      <a:t>[CATEGORY NAME]</a:t>
                    </a:fld>
                    <a:endParaRPr lang="fa-IR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198-4251-8884-BE92FD7C59E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528B138-BFFD-4BA3-BE74-710CC9CE2192}" type="CELLRANGE">
                      <a:rPr lang="fa-IR"/>
                      <a:pPr/>
                      <a:t>[CELLRANGE]</a:t>
                    </a:fld>
                    <a:endParaRPr lang="fa-IR" baseline="0"/>
                  </a:p>
                  <a:p>
                    <a:fld id="{57856F00-D863-4511-896C-CBBAB053F5AF}" type="CATEGORYNAME">
                      <a:rPr lang="fa-IR"/>
                      <a:pPr/>
                      <a:t>[CATEGORY NAME]</a:t>
                    </a:fld>
                    <a:endParaRPr lang="fa-IR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198-4251-8884-BE92FD7C59E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694539B-1FAC-440A-9403-C7B7A8C1E00B}" type="CELLRANGE">
                      <a:rPr lang="fa-IR"/>
                      <a:pPr/>
                      <a:t>[CELLRANGE]</a:t>
                    </a:fld>
                    <a:endParaRPr lang="fa-IR" baseline="0"/>
                  </a:p>
                  <a:p>
                    <a:fld id="{22C6A386-036A-4E7C-A441-8983F5C0263F}" type="CATEGORYNAME">
                      <a:rPr lang="fa-IR"/>
                      <a:pPr/>
                      <a:t>[CATEGORY NAME]</a:t>
                    </a:fld>
                    <a:endParaRPr lang="fa-IR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198-4251-8884-BE92FD7C59E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2B494C3-087A-47AF-9C13-0F730A32F20F}" type="CELLRANGE">
                      <a:rPr lang="fa-IR"/>
                      <a:pPr/>
                      <a:t>[CELLRANGE]</a:t>
                    </a:fld>
                    <a:endParaRPr lang="fa-IR" baseline="0"/>
                  </a:p>
                  <a:p>
                    <a:fld id="{9F62BC2E-E3B4-4D98-9BDE-99CA17CA4622}" type="CATEGORYNAME">
                      <a:rPr lang="fa-IR"/>
                      <a:pPr/>
                      <a:t>[CATEGORY NAME]</a:t>
                    </a:fld>
                    <a:endParaRPr lang="fa-IR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198-4251-8884-BE92FD7C59E3}"/>
                </c:ext>
              </c:extLst>
            </c:dLbl>
            <c:spPr>
              <a:noFill/>
              <a:ln w="6350"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cat>
            <c:strRef>
              <c:f>'10'!$I$5:$I$11</c:f>
              <c:strCache>
                <c:ptCount val="7"/>
                <c:pt idx="0">
                  <c:v>شنبه</c:v>
                </c:pt>
                <c:pt idx="1">
                  <c:v>يكشنبه</c:v>
                </c:pt>
                <c:pt idx="2">
                  <c:v>دوشنبه</c:v>
                </c:pt>
                <c:pt idx="3">
                  <c:v>سه شنبه</c:v>
                </c:pt>
                <c:pt idx="4">
                  <c:v>چهارشنبه</c:v>
                </c:pt>
                <c:pt idx="5">
                  <c:v>پنجشنبه</c:v>
                </c:pt>
                <c:pt idx="6">
                  <c:v>جمعه</c:v>
                </c:pt>
              </c:strCache>
            </c:strRef>
          </c:cat>
          <c:val>
            <c:numRef>
              <c:f>'10'!$L$5:$L$11</c:f>
              <c:numCache>
                <c:formatCode>_ * #,##0_-_ر_ي_ا_ل_ ;_ * #,##0\-_ر_ي_ا_ل_ ;_ * "-"??_-_ر_ي_ا_ل_ ;_ @_ </c:formatCode>
                <c:ptCount val="7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'10'!$J$5:$J$11</c15:f>
                <c15:dlblRangeCache>
                  <c:ptCount val="7"/>
                  <c:pt idx="0">
                    <c:v> 1,900      </c:v>
                  </c:pt>
                  <c:pt idx="1">
                    <c:v> 1,630      </c:v>
                  </c:pt>
                  <c:pt idx="2">
                    <c:v> 1,200      </c:v>
                  </c:pt>
                  <c:pt idx="3">
                    <c:v> 1,360      </c:v>
                  </c:pt>
                  <c:pt idx="4">
                    <c:v> 1,881      </c:v>
                  </c:pt>
                  <c:pt idx="5">
                    <c:v> 1,443      </c:v>
                  </c:pt>
                  <c:pt idx="6">
                    <c:v> 1,320     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198-4251-8884-BE92FD7C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15482703"/>
        <c:axId val="1190945439"/>
      </c:barChart>
      <c:barChart>
        <c:barDir val="col"/>
        <c:grouping val="stacked"/>
        <c:varyColors val="0"/>
        <c:ser>
          <c:idx val="3"/>
          <c:order val="2"/>
          <c:tx>
            <c:strRef>
              <c:f>'10'!$O$4</c:f>
              <c:strCache>
                <c:ptCount val="1"/>
                <c:pt idx="0">
                  <c:v>stack2 max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'10'!$O$5:$O$11</c:f>
              <c:numCache>
                <c:formatCode>_ * #,##0_-_ر_ي_ا_ل_ ;_ * #,##0\-_ر_ي_ا_ل_ ;_ * "-"??_-_ر_ي_ا_ل_ ;_ @_ </c:formatCode>
                <c:ptCount val="7"/>
                <c:pt idx="0">
                  <c:v>1300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98-4251-8884-BE92FD7C59E3}"/>
            </c:ext>
          </c:extLst>
        </c:ser>
        <c:ser>
          <c:idx val="2"/>
          <c:order val="3"/>
          <c:tx>
            <c:strRef>
              <c:f>'10'!$N$4</c:f>
              <c:strCache>
                <c:ptCount val="1"/>
                <c:pt idx="0">
                  <c:v>stack1 max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val>
            <c:numRef>
              <c:f>'10'!$N$5:$N$11</c:f>
              <c:numCache>
                <c:formatCode>_ * #,##0_-_ر_ي_ا_ل_ ;_ * #,##0\-_ر_ي_ا_ل_ ;_ * "-"??_-_ر_ي_ا_ل_ ;_ @_ </c:formatCode>
                <c:ptCount val="7"/>
                <c:pt idx="0">
                  <c:v>600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98-4251-8884-BE92FD7C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19284255"/>
        <c:axId val="1619282591"/>
      </c:barChart>
      <c:valAx>
        <c:axId val="1190945439"/>
        <c:scaling>
          <c:orientation val="minMax"/>
        </c:scaling>
        <c:delete val="1"/>
        <c:axPos val="r"/>
        <c:numFmt formatCode="_ * #,##0_-_ر_ي_ا_ل_ ;_ * #,##0\-_ر_ي_ا_ل_ ;_ * &quot;-&quot;??_-_ر_ي_ا_ل_ ;_ @_ " sourceLinked="1"/>
        <c:majorTickMark val="out"/>
        <c:minorTickMark val="none"/>
        <c:tickLblPos val="nextTo"/>
        <c:crossAx val="1615482703"/>
        <c:crosses val="autoZero"/>
        <c:crossBetween val="between"/>
      </c:valAx>
      <c:catAx>
        <c:axId val="1615482703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extTo"/>
        <c:crossAx val="1190945439"/>
        <c:crosses val="autoZero"/>
        <c:auto val="1"/>
        <c:lblAlgn val="ctr"/>
        <c:lblOffset val="100"/>
        <c:noMultiLvlLbl val="0"/>
      </c:catAx>
      <c:valAx>
        <c:axId val="1619282591"/>
        <c:scaling>
          <c:orientation val="minMax"/>
        </c:scaling>
        <c:delete val="1"/>
        <c:axPos val="l"/>
        <c:numFmt formatCode="_ * #,##0_-_ر_ي_ا_ل_ ;_ * #,##0\-_ر_ي_ا_ل_ ;_ * &quot;-&quot;??_-_ر_ي_ا_ل_ ;_ @_ " sourceLinked="1"/>
        <c:majorTickMark val="out"/>
        <c:minorTickMark val="none"/>
        <c:tickLblPos val="nextTo"/>
        <c:crossAx val="1619284255"/>
        <c:crosses val="max"/>
        <c:crossBetween val="between"/>
      </c:valAx>
      <c:catAx>
        <c:axId val="1619284255"/>
        <c:scaling>
          <c:orientation val="maxMin"/>
        </c:scaling>
        <c:delete val="1"/>
        <c:axPos val="t"/>
        <c:majorTickMark val="out"/>
        <c:minorTickMark val="none"/>
        <c:tickLblPos val="nextTo"/>
        <c:crossAx val="1619282591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'11'!$A$2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'11'!$B$1</c:f>
              <c:strCache>
                <c:ptCount val="1"/>
                <c:pt idx="0">
                  <c:v>EMP</c:v>
                </c:pt>
              </c:strCache>
            </c:strRef>
          </c:cat>
          <c:val>
            <c:numRef>
              <c:f>'11'!$B$2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1-47A8-AD5C-E4081538E5B2}"/>
            </c:ext>
          </c:extLst>
        </c:ser>
        <c:ser>
          <c:idx val="1"/>
          <c:order val="1"/>
          <c:tx>
            <c:strRef>
              <c:f>'11'!$A$3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'11'!$B$1</c:f>
              <c:strCache>
                <c:ptCount val="1"/>
                <c:pt idx="0">
                  <c:v>EMP</c:v>
                </c:pt>
              </c:strCache>
            </c:strRef>
          </c:cat>
          <c:val>
            <c:numRef>
              <c:f>'11'!$B$3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1-47A8-AD5C-E4081538E5B2}"/>
            </c:ext>
          </c:extLst>
        </c:ser>
        <c:ser>
          <c:idx val="2"/>
          <c:order val="2"/>
          <c:tx>
            <c:strRef>
              <c:f>'11'!$A$4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'11'!$B$1</c:f>
              <c:strCache>
                <c:ptCount val="1"/>
                <c:pt idx="0">
                  <c:v>EMP</c:v>
                </c:pt>
              </c:strCache>
            </c:strRef>
          </c:cat>
          <c:val>
            <c:numRef>
              <c:f>'11'!$B$4</c:f>
              <c:numCache>
                <c:formatCode>0%</c:formatCode>
                <c:ptCount val="1"/>
                <c:pt idx="0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1-47A8-AD5C-E4081538E5B2}"/>
            </c:ext>
          </c:extLst>
        </c:ser>
        <c:ser>
          <c:idx val="3"/>
          <c:order val="3"/>
          <c:tx>
            <c:strRef>
              <c:f>'11'!$A$5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'11'!$B$1</c:f>
              <c:strCache>
                <c:ptCount val="1"/>
                <c:pt idx="0">
                  <c:v>EMP</c:v>
                </c:pt>
              </c:strCache>
            </c:strRef>
          </c:cat>
          <c:val>
            <c:numRef>
              <c:f>'11'!$B$5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1-47A8-AD5C-E4081538E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2435280"/>
        <c:axId val="792438192"/>
      </c:barChart>
      <c:barChart>
        <c:barDir val="col"/>
        <c:grouping val="stacked"/>
        <c:varyColors val="0"/>
        <c:ser>
          <c:idx val="4"/>
          <c:order val="4"/>
          <c:tx>
            <c:strRef>
              <c:f>'11'!$A$6</c:f>
              <c:strCache>
                <c:ptCount val="1"/>
                <c:pt idx="0">
                  <c:v>Value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noFill/>
            </a:ln>
            <a:effectLst/>
          </c:spPr>
          <c:invertIfNegative val="0"/>
          <c:val>
            <c:numRef>
              <c:f>'11'!$B$6</c:f>
              <c:numCache>
                <c:formatCode>0%</c:formatCode>
                <c:ptCount val="1"/>
                <c:pt idx="0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1-47A8-AD5C-E4081538E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overlap val="100"/>
        <c:axId val="736638928"/>
        <c:axId val="736641840"/>
      </c:barChart>
      <c:lineChart>
        <c:grouping val="stacked"/>
        <c:varyColors val="0"/>
        <c:ser>
          <c:idx val="5"/>
          <c:order val="5"/>
          <c:tx>
            <c:strRef>
              <c:f>'11'!$A$7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ash"/>
            <c:size val="2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'11'!$B$7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D1-47A8-AD5C-E4081538E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638928"/>
        <c:axId val="736641840"/>
      </c:lineChart>
      <c:catAx>
        <c:axId val="7924352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792438192"/>
        <c:crosses val="autoZero"/>
        <c:auto val="1"/>
        <c:lblAlgn val="ctr"/>
        <c:lblOffset val="100"/>
        <c:noMultiLvlLbl val="0"/>
      </c:catAx>
      <c:valAx>
        <c:axId val="792438192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792435280"/>
        <c:crosses val="autoZero"/>
        <c:crossBetween val="between"/>
      </c:valAx>
      <c:valAx>
        <c:axId val="73664184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736638928"/>
        <c:crosses val="autoZero"/>
        <c:crossBetween val="between"/>
      </c:valAx>
      <c:catAx>
        <c:axId val="736638928"/>
        <c:scaling>
          <c:orientation val="minMax"/>
        </c:scaling>
        <c:delete val="1"/>
        <c:axPos val="b"/>
        <c:majorTickMark val="out"/>
        <c:minorTickMark val="none"/>
        <c:tickLblPos val="nextTo"/>
        <c:crossAx val="736641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>
                <a:cs typeface="B Titr" panose="00000700000000000000" pitchFamily="2" charset="-78"/>
              </a:rPr>
              <a:t>نمودار</a:t>
            </a:r>
            <a:r>
              <a:rPr lang="fa-IR" baseline="0">
                <a:cs typeface="B Titr" panose="00000700000000000000" pitchFamily="2" charset="-78"/>
              </a:rPr>
              <a:t> تعداد تجهیزات سالم و خراب پروژه ها</a:t>
            </a:r>
            <a:endParaRPr lang="en-US">
              <a:cs typeface="B 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'2'!$D$3</c:f>
              <c:strCache>
                <c:ptCount val="1"/>
                <c:pt idx="0">
                  <c:v>تعداد تجهیزات سالم</c:v>
                </c:pt>
              </c:strCache>
            </c:strRef>
          </c:tx>
          <c:spPr>
            <a:pattFill prst="pct80">
              <a:fgClr>
                <a:srgbClr val="F836A9"/>
              </a:fgClr>
              <a:bgClr>
                <a:schemeClr val="bg1"/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[$-2000401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'2'!$C$4:$C$9</c:f>
              <c:strCache>
                <c:ptCount val="6"/>
                <c:pt idx="0">
                  <c:v>پروژه1</c:v>
                </c:pt>
                <c:pt idx="1">
                  <c:v>پروژه2</c:v>
                </c:pt>
                <c:pt idx="2">
                  <c:v>پروژه3</c:v>
                </c:pt>
                <c:pt idx="3">
                  <c:v>پروژه4</c:v>
                </c:pt>
                <c:pt idx="4">
                  <c:v>پروژه5</c:v>
                </c:pt>
                <c:pt idx="5">
                  <c:v>پروژه6</c:v>
                </c:pt>
              </c:strCache>
            </c:strRef>
          </c:cat>
          <c:val>
            <c:numRef>
              <c:f>'2'!$D$4:$D$9</c:f>
              <c:numCache>
                <c:formatCode>_ * #,##0_-_ر_ي_ا_ل_ ;_ * #,##0\-_ر_ي_ا_ل_ ;_ * "-"??_-_ر_ي_ا_ل_ ;_ @_ </c:formatCode>
                <c:ptCount val="6"/>
                <c:pt idx="0">
                  <c:v>9</c:v>
                </c:pt>
                <c:pt idx="1">
                  <c:v>5</c:v>
                </c:pt>
                <c:pt idx="2">
                  <c:v>20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1-416F-ACF1-756A48569AFE}"/>
            </c:ext>
          </c:extLst>
        </c:ser>
        <c:ser>
          <c:idx val="1"/>
          <c:order val="1"/>
          <c:tx>
            <c:strRef>
              <c:f>'2'!$E$3</c:f>
              <c:strCache>
                <c:ptCount val="1"/>
                <c:pt idx="0">
                  <c:v>تعداد تجهیزات خراب</c:v>
                </c:pt>
              </c:strCache>
            </c:strRef>
          </c:tx>
          <c:spPr>
            <a:pattFill prst="wdDnDiag">
              <a:fgClr>
                <a:srgbClr val="F836A9"/>
              </a:fgClr>
              <a:bgClr>
                <a:schemeClr val="bg1"/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[$-2000401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'2'!$C$4:$C$9</c:f>
              <c:strCache>
                <c:ptCount val="6"/>
                <c:pt idx="0">
                  <c:v>پروژه1</c:v>
                </c:pt>
                <c:pt idx="1">
                  <c:v>پروژه2</c:v>
                </c:pt>
                <c:pt idx="2">
                  <c:v>پروژه3</c:v>
                </c:pt>
                <c:pt idx="3">
                  <c:v>پروژه4</c:v>
                </c:pt>
                <c:pt idx="4">
                  <c:v>پروژه5</c:v>
                </c:pt>
                <c:pt idx="5">
                  <c:v>پروژه6</c:v>
                </c:pt>
              </c:strCache>
            </c:strRef>
          </c:cat>
          <c:val>
            <c:numRef>
              <c:f>'2'!$E$4:$E$9</c:f>
              <c:numCache>
                <c:formatCode>_ * #,##0_-_ر_ي_ا_ل_ ;_ * #,##0\-_ر_ي_ا_ل_ ;_ * "-"??_-_ر_ي_ا_ل_ ;_ @_ </c:formatCode>
                <c:ptCount val="6"/>
                <c:pt idx="0">
                  <c:v>16</c:v>
                </c:pt>
                <c:pt idx="1">
                  <c:v>16</c:v>
                </c:pt>
                <c:pt idx="2">
                  <c:v>5</c:v>
                </c:pt>
                <c:pt idx="3">
                  <c:v>19</c:v>
                </c:pt>
                <c:pt idx="4">
                  <c:v>10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E1-416F-ACF1-756A48569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866077776"/>
        <c:axId val="1866072784"/>
      </c:barChart>
      <c:lineChart>
        <c:grouping val="standard"/>
        <c:varyColors val="0"/>
        <c:ser>
          <c:idx val="2"/>
          <c:order val="2"/>
          <c:tx>
            <c:strRef>
              <c:f>'2'!$Q$4</c:f>
              <c:strCache>
                <c:ptCount val="1"/>
                <c:pt idx="0">
                  <c:v>مجموع کل تجهیزات</c:v>
                </c:pt>
              </c:strCache>
            </c:strRef>
          </c:tx>
          <c:spPr>
            <a:ln w="28575" cap="rnd" cmpd="sng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[$-2000401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'2'!$Q$5:$Q$10</c:f>
              <c:numCache>
                <c:formatCode>_ * #,##0_-_ر_ي_ا_ل_ ;_ * #,##0\-_ر_ي_ا_ل_ ;_ * "-"??_-_ر_ي_ا_ل_ ;_ @_ </c:formatCode>
                <c:ptCount val="6"/>
                <c:pt idx="0">
                  <c:v>25</c:v>
                </c:pt>
                <c:pt idx="1">
                  <c:v>21</c:v>
                </c:pt>
                <c:pt idx="2">
                  <c:v>25</c:v>
                </c:pt>
                <c:pt idx="3">
                  <c:v>27</c:v>
                </c:pt>
                <c:pt idx="4">
                  <c:v>21</c:v>
                </c:pt>
                <c:pt idx="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E1-416F-ACF1-756A48569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077776"/>
        <c:axId val="1866072784"/>
      </c:lineChart>
      <c:catAx>
        <c:axId val="186607777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r>
                  <a:rPr lang="fa-IR">
                    <a:cs typeface="B Titr" panose="00000700000000000000" pitchFamily="2" charset="-78"/>
                  </a:rPr>
                  <a:t>نام پروژه</a:t>
                </a:r>
                <a:endParaRPr lang="en-US">
                  <a:cs typeface="B Titr" panose="000007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41453602618511304"/>
              <c:y val="0.81044949905586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B Titr" panose="00000700000000000000" pitchFamily="2" charset="-78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1866072784"/>
        <c:crosses val="autoZero"/>
        <c:auto val="1"/>
        <c:lblAlgn val="ctr"/>
        <c:lblOffset val="100"/>
        <c:noMultiLvlLbl val="0"/>
      </c:catAx>
      <c:valAx>
        <c:axId val="1866072784"/>
        <c:scaling>
          <c:orientation val="minMax"/>
          <c:min val="0"/>
        </c:scaling>
        <c:delete val="1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r>
                  <a:rPr lang="fa-IR">
                    <a:cs typeface="B Titr" panose="00000700000000000000" pitchFamily="2" charset="-78"/>
                  </a:rPr>
                  <a:t>تعداد تجهیزات</a:t>
                </a:r>
                <a:endParaRPr lang="en-US">
                  <a:cs typeface="B Titr" panose="00000700000000000000" pitchFamily="2" charset="-7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B Titr" panose="00000700000000000000" pitchFamily="2" charset="-78"/>
                </a:defRPr>
              </a:pPr>
              <a:endParaRPr lang="fa-IR"/>
            </a:p>
          </c:txPr>
        </c:title>
        <c:numFmt formatCode="[$-2000401]0" sourceLinked="0"/>
        <c:majorTickMark val="none"/>
        <c:minorTickMark val="none"/>
        <c:tickLblPos val="nextTo"/>
        <c:crossAx val="1866077776"/>
        <c:crosses val="autoZero"/>
        <c:crossBetween val="between"/>
        <c:majorUnit val="4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fa-I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bg1"/>
        </a:gs>
        <a:gs pos="100000">
          <a:schemeClr val="bg1"/>
        </a:gs>
        <a:gs pos="55000">
          <a:schemeClr val="bg1">
            <a:lumMod val="95000"/>
          </a:schemeClr>
        </a:gs>
      </a:gsLst>
      <a:path path="circle">
        <a:fillToRect t="100000" r="100000"/>
      </a:path>
      <a:tileRect l="-100000" b="-10000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'3'!$I$5</c:f>
              <c:strCache>
                <c:ptCount val="1"/>
                <c:pt idx="0">
                  <c:v>پنیر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'3'!$I$6:$I$17</c:f>
              <c:numCache>
                <c:formatCode>_ * #,##0_-_ر_ي_ا_ل_ ;_ * #,##0\-_ر_ي_ا_ل_ ;_ * "-"??_-_ر_ي_ا_ل_ ;_ @_ </c:formatCode>
                <c:ptCount val="12"/>
                <c:pt idx="0">
                  <c:v>181</c:v>
                </c:pt>
                <c:pt idx="1">
                  <c:v>194</c:v>
                </c:pt>
                <c:pt idx="2">
                  <c:v>114</c:v>
                </c:pt>
                <c:pt idx="3">
                  <c:v>113</c:v>
                </c:pt>
                <c:pt idx="4">
                  <c:v>108</c:v>
                </c:pt>
                <c:pt idx="5">
                  <c:v>132</c:v>
                </c:pt>
                <c:pt idx="6">
                  <c:v>165</c:v>
                </c:pt>
                <c:pt idx="7">
                  <c:v>145</c:v>
                </c:pt>
                <c:pt idx="8">
                  <c:v>169</c:v>
                </c:pt>
                <c:pt idx="9">
                  <c:v>200</c:v>
                </c:pt>
                <c:pt idx="10">
                  <c:v>153</c:v>
                </c:pt>
                <c:pt idx="1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C-43E7-B7F4-5E89BB8FB768}"/>
            </c:ext>
          </c:extLst>
        </c:ser>
        <c:ser>
          <c:idx val="1"/>
          <c:order val="1"/>
          <c:tx>
            <c:strRef>
              <c:f>'3'!$J$5</c:f>
              <c:strCache>
                <c:ptCount val="1"/>
                <c:pt idx="0">
                  <c:v>کره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'3'!$J$6:$J$17</c:f>
              <c:numCache>
                <c:formatCode>_ * #,##0_-_ر_ي_ا_ل_ ;_ * #,##0\-_ر_ي_ا_ل_ ;_ * "-"??_-_ر_ي_ا_ل_ ;_ @_ </c:formatCode>
                <c:ptCount val="12"/>
                <c:pt idx="0">
                  <c:v>122</c:v>
                </c:pt>
                <c:pt idx="1">
                  <c:v>105</c:v>
                </c:pt>
                <c:pt idx="2">
                  <c:v>126</c:v>
                </c:pt>
                <c:pt idx="3">
                  <c:v>145</c:v>
                </c:pt>
                <c:pt idx="4">
                  <c:v>180</c:v>
                </c:pt>
                <c:pt idx="5">
                  <c:v>194</c:v>
                </c:pt>
                <c:pt idx="6">
                  <c:v>194</c:v>
                </c:pt>
                <c:pt idx="7">
                  <c:v>199</c:v>
                </c:pt>
                <c:pt idx="8">
                  <c:v>155</c:v>
                </c:pt>
                <c:pt idx="9">
                  <c:v>180</c:v>
                </c:pt>
                <c:pt idx="10">
                  <c:v>167</c:v>
                </c:pt>
                <c:pt idx="1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C-43E7-B7F4-5E89BB8FB768}"/>
            </c:ext>
          </c:extLst>
        </c:ser>
        <c:ser>
          <c:idx val="2"/>
          <c:order val="2"/>
          <c:tx>
            <c:strRef>
              <c:f>'3'!$K$5</c:f>
              <c:strCache>
                <c:ptCount val="1"/>
                <c:pt idx="0">
                  <c:v>ماست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'3'!$K$6:$K$17</c:f>
              <c:numCache>
                <c:formatCode>_ * #,##0_-_ر_ي_ا_ل_ ;_ * #,##0\-_ر_ي_ا_ل_ ;_ * "-"??_-_ر_ي_ا_ل_ ;_ @_ </c:formatCode>
                <c:ptCount val="12"/>
                <c:pt idx="0">
                  <c:v>118</c:v>
                </c:pt>
                <c:pt idx="1">
                  <c:v>182</c:v>
                </c:pt>
                <c:pt idx="2">
                  <c:v>194</c:v>
                </c:pt>
                <c:pt idx="3">
                  <c:v>100</c:v>
                </c:pt>
                <c:pt idx="4">
                  <c:v>128</c:v>
                </c:pt>
                <c:pt idx="5">
                  <c:v>169</c:v>
                </c:pt>
                <c:pt idx="6">
                  <c:v>150</c:v>
                </c:pt>
                <c:pt idx="7">
                  <c:v>148</c:v>
                </c:pt>
                <c:pt idx="8">
                  <c:v>189</c:v>
                </c:pt>
                <c:pt idx="9">
                  <c:v>101</c:v>
                </c:pt>
                <c:pt idx="10">
                  <c:v>176</c:v>
                </c:pt>
                <c:pt idx="1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EC-43E7-B7F4-5E89BB8FB768}"/>
            </c:ext>
          </c:extLst>
        </c:ser>
        <c:ser>
          <c:idx val="3"/>
          <c:order val="3"/>
          <c:tx>
            <c:strRef>
              <c:f>'3'!$L$5</c:f>
              <c:strCache>
                <c:ptCount val="1"/>
                <c:pt idx="0">
                  <c:v>دوغ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'3'!$L$6:$L$17</c:f>
              <c:numCache>
                <c:formatCode>_ * #,##0_-_ر_ي_ا_ل_ ;_ * #,##0\-_ر_ي_ا_ل_ ;_ * "-"??_-_ر_ي_ا_ل_ ;_ @_ </c:formatCode>
                <c:ptCount val="12"/>
                <c:pt idx="0">
                  <c:v>131</c:v>
                </c:pt>
                <c:pt idx="1">
                  <c:v>170</c:v>
                </c:pt>
                <c:pt idx="2">
                  <c:v>169</c:v>
                </c:pt>
                <c:pt idx="3">
                  <c:v>144</c:v>
                </c:pt>
                <c:pt idx="4">
                  <c:v>146</c:v>
                </c:pt>
                <c:pt idx="5">
                  <c:v>192</c:v>
                </c:pt>
                <c:pt idx="6">
                  <c:v>129</c:v>
                </c:pt>
                <c:pt idx="7">
                  <c:v>169</c:v>
                </c:pt>
                <c:pt idx="8">
                  <c:v>177</c:v>
                </c:pt>
                <c:pt idx="9">
                  <c:v>113</c:v>
                </c:pt>
                <c:pt idx="10">
                  <c:v>100</c:v>
                </c:pt>
                <c:pt idx="1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EC-43E7-B7F4-5E89BB8FB768}"/>
            </c:ext>
          </c:extLst>
        </c:ser>
        <c:ser>
          <c:idx val="5"/>
          <c:order val="4"/>
          <c:tx>
            <c:strRef>
              <c:f>'3'!$M$5</c:f>
              <c:strCache>
                <c:ptCount val="1"/>
                <c:pt idx="0">
                  <c:v>کشک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'3'!$H$6:$H$17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'3'!$M$6:$M$17</c:f>
              <c:numCache>
                <c:formatCode>_ * #,##0_-_ر_ي_ا_ل_ ;_ * #,##0\-_ر_ي_ا_ل_ ;_ * "-"??_-_ر_ي_ا_ل_ ;_ @_ </c:formatCode>
                <c:ptCount val="12"/>
                <c:pt idx="0">
                  <c:v>159</c:v>
                </c:pt>
                <c:pt idx="1">
                  <c:v>114</c:v>
                </c:pt>
                <c:pt idx="2">
                  <c:v>113</c:v>
                </c:pt>
                <c:pt idx="3">
                  <c:v>142</c:v>
                </c:pt>
                <c:pt idx="4">
                  <c:v>159</c:v>
                </c:pt>
                <c:pt idx="5">
                  <c:v>121</c:v>
                </c:pt>
                <c:pt idx="6">
                  <c:v>174</c:v>
                </c:pt>
                <c:pt idx="7">
                  <c:v>169</c:v>
                </c:pt>
                <c:pt idx="8">
                  <c:v>183</c:v>
                </c:pt>
                <c:pt idx="9">
                  <c:v>119</c:v>
                </c:pt>
                <c:pt idx="10">
                  <c:v>128</c:v>
                </c:pt>
                <c:pt idx="1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EC-43E7-B7F4-5E89BB8FB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00455679"/>
        <c:axId val="800458175"/>
      </c:barChart>
      <c:lineChart>
        <c:grouping val="standard"/>
        <c:varyColors val="0"/>
        <c:ser>
          <c:idx val="4"/>
          <c:order val="5"/>
          <c:tx>
            <c:strRef>
              <c:f>'3'!$N$5</c:f>
              <c:strCache>
                <c:ptCount val="1"/>
                <c:pt idx="0">
                  <c:v>مجموع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'3'!$H$6:$H$17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'3'!$N$6:$N$17</c:f>
              <c:numCache>
                <c:formatCode>_ * #,##0_-_ر_ي_ا_ل_ ;_ * #,##0\-_ر_ي_ا_ل_ ;_ * "-"??_-_ر_ي_ا_ل_ ;_ @_ </c:formatCode>
                <c:ptCount val="12"/>
                <c:pt idx="0">
                  <c:v>552</c:v>
                </c:pt>
                <c:pt idx="1">
                  <c:v>651</c:v>
                </c:pt>
                <c:pt idx="2">
                  <c:v>603</c:v>
                </c:pt>
                <c:pt idx="4">
                  <c:v>562</c:v>
                </c:pt>
                <c:pt idx="5">
                  <c:v>687</c:v>
                </c:pt>
                <c:pt idx="6">
                  <c:v>638</c:v>
                </c:pt>
                <c:pt idx="8">
                  <c:v>690</c:v>
                </c:pt>
                <c:pt idx="9">
                  <c:v>594</c:v>
                </c:pt>
                <c:pt idx="10">
                  <c:v>596</c:v>
                </c:pt>
                <c:pt idx="11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86EC-43E7-B7F4-5E89BB8FB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201871"/>
        <c:axId val="971201039"/>
      </c:lineChart>
      <c:catAx>
        <c:axId val="800455679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800458175"/>
        <c:crosses val="autoZero"/>
        <c:auto val="1"/>
        <c:lblAlgn val="ctr"/>
        <c:lblOffset val="100"/>
        <c:noMultiLvlLbl val="0"/>
      </c:catAx>
      <c:valAx>
        <c:axId val="80045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sz="1600"/>
                  <a:t>میزان فروش محصول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1.2300406533278605E-2"/>
              <c:y val="0.406327670540701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_ * #,##0_-_ر_ي_ا_ل_ ;_ * #,##0\-_ر_ي_ا_ل_ ;_ * &quot;-&quot;??_-_ر_ي_ا_ل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800455679"/>
        <c:crosses val="autoZero"/>
        <c:crossBetween val="between"/>
      </c:valAx>
      <c:valAx>
        <c:axId val="971201039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sz="1600"/>
                  <a:t>مجموع کل فروش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_ * #,##0_-_ر_ي_ا_ل_ ;_ * #,##0\-_ر_ي_ا_ل_ ;_ * &quot;-&quot;??_-_ر_ي_ا_ل_ ;_ 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971201871"/>
        <c:crosses val="max"/>
        <c:crossBetween val="between"/>
      </c:valAx>
      <c:catAx>
        <c:axId val="9712018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12010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'4'!$I$5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0800" dist="381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tint val="96000"/>
                      <a:lumMod val="100000"/>
                    </a:schemeClr>
                  </a:gs>
                  <a:gs pos="78000">
                    <a:schemeClr val="accent1">
                      <a:shade val="94000"/>
                      <a:lumMod val="94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0800" dist="381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</c:marker>
          <c:xVal>
            <c:numRef>
              <c:f>'4'!$H$6:$H$95</c:f>
              <c:numCache>
                <c:formatCode>_ * #,##0_-_ر_ي_ا_ل_ ;_ * #,##0\-_ر_ي_ا_ل_ ;_ * "-"??_-_ر_ي_ا_ل_ ;_ @_ </c:formatCode>
                <c:ptCount val="90"/>
                <c:pt idx="0">
                  <c:v>-15</c:v>
                </c:pt>
                <c:pt idx="1">
                  <c:v>40</c:v>
                </c:pt>
                <c:pt idx="2">
                  <c:v>27</c:v>
                </c:pt>
                <c:pt idx="3">
                  <c:v>-17</c:v>
                </c:pt>
                <c:pt idx="4">
                  <c:v>-7</c:v>
                </c:pt>
                <c:pt idx="5">
                  <c:v>-5</c:v>
                </c:pt>
                <c:pt idx="6">
                  <c:v>15</c:v>
                </c:pt>
                <c:pt idx="7">
                  <c:v>5</c:v>
                </c:pt>
                <c:pt idx="8">
                  <c:v>46</c:v>
                </c:pt>
                <c:pt idx="9">
                  <c:v>24</c:v>
                </c:pt>
                <c:pt idx="10">
                  <c:v>-38</c:v>
                </c:pt>
                <c:pt idx="11">
                  <c:v>42</c:v>
                </c:pt>
                <c:pt idx="12">
                  <c:v>26</c:v>
                </c:pt>
                <c:pt idx="13">
                  <c:v>17</c:v>
                </c:pt>
                <c:pt idx="14">
                  <c:v>-14</c:v>
                </c:pt>
                <c:pt idx="15">
                  <c:v>29</c:v>
                </c:pt>
                <c:pt idx="16">
                  <c:v>13</c:v>
                </c:pt>
                <c:pt idx="17">
                  <c:v>-18</c:v>
                </c:pt>
                <c:pt idx="18">
                  <c:v>-8</c:v>
                </c:pt>
                <c:pt idx="19">
                  <c:v>-29</c:v>
                </c:pt>
                <c:pt idx="20">
                  <c:v>7</c:v>
                </c:pt>
                <c:pt idx="21">
                  <c:v>-41</c:v>
                </c:pt>
                <c:pt idx="22">
                  <c:v>29</c:v>
                </c:pt>
                <c:pt idx="23">
                  <c:v>32</c:v>
                </c:pt>
                <c:pt idx="24">
                  <c:v>13</c:v>
                </c:pt>
                <c:pt idx="25">
                  <c:v>48</c:v>
                </c:pt>
                <c:pt idx="26">
                  <c:v>-19</c:v>
                </c:pt>
                <c:pt idx="27">
                  <c:v>-49</c:v>
                </c:pt>
                <c:pt idx="28">
                  <c:v>28</c:v>
                </c:pt>
                <c:pt idx="29">
                  <c:v>-24</c:v>
                </c:pt>
                <c:pt idx="30">
                  <c:v>29</c:v>
                </c:pt>
                <c:pt idx="31">
                  <c:v>49</c:v>
                </c:pt>
                <c:pt idx="32">
                  <c:v>-29</c:v>
                </c:pt>
                <c:pt idx="33">
                  <c:v>-49</c:v>
                </c:pt>
                <c:pt idx="34">
                  <c:v>2</c:v>
                </c:pt>
                <c:pt idx="35">
                  <c:v>-7</c:v>
                </c:pt>
                <c:pt idx="36">
                  <c:v>24</c:v>
                </c:pt>
                <c:pt idx="37">
                  <c:v>38</c:v>
                </c:pt>
                <c:pt idx="38">
                  <c:v>33</c:v>
                </c:pt>
                <c:pt idx="39">
                  <c:v>-5</c:v>
                </c:pt>
                <c:pt idx="40">
                  <c:v>21</c:v>
                </c:pt>
                <c:pt idx="41">
                  <c:v>-8</c:v>
                </c:pt>
                <c:pt idx="42">
                  <c:v>-25</c:v>
                </c:pt>
                <c:pt idx="43">
                  <c:v>50</c:v>
                </c:pt>
                <c:pt idx="44">
                  <c:v>47</c:v>
                </c:pt>
                <c:pt idx="45">
                  <c:v>-25</c:v>
                </c:pt>
                <c:pt idx="46">
                  <c:v>16</c:v>
                </c:pt>
                <c:pt idx="47">
                  <c:v>45</c:v>
                </c:pt>
                <c:pt idx="48">
                  <c:v>4</c:v>
                </c:pt>
                <c:pt idx="49">
                  <c:v>-19</c:v>
                </c:pt>
                <c:pt idx="50">
                  <c:v>-13</c:v>
                </c:pt>
                <c:pt idx="51">
                  <c:v>-43</c:v>
                </c:pt>
                <c:pt idx="52">
                  <c:v>-1</c:v>
                </c:pt>
                <c:pt idx="53">
                  <c:v>-17</c:v>
                </c:pt>
                <c:pt idx="54">
                  <c:v>15</c:v>
                </c:pt>
                <c:pt idx="55">
                  <c:v>13</c:v>
                </c:pt>
                <c:pt idx="56">
                  <c:v>-23</c:v>
                </c:pt>
                <c:pt idx="57">
                  <c:v>11</c:v>
                </c:pt>
                <c:pt idx="58">
                  <c:v>-38</c:v>
                </c:pt>
                <c:pt idx="59">
                  <c:v>4</c:v>
                </c:pt>
                <c:pt idx="60">
                  <c:v>-20</c:v>
                </c:pt>
                <c:pt idx="61">
                  <c:v>-50</c:v>
                </c:pt>
                <c:pt idx="62">
                  <c:v>-33</c:v>
                </c:pt>
                <c:pt idx="63">
                  <c:v>-48</c:v>
                </c:pt>
                <c:pt idx="64">
                  <c:v>36</c:v>
                </c:pt>
                <c:pt idx="65">
                  <c:v>13</c:v>
                </c:pt>
                <c:pt idx="66">
                  <c:v>-43</c:v>
                </c:pt>
                <c:pt idx="67">
                  <c:v>-13</c:v>
                </c:pt>
                <c:pt idx="68">
                  <c:v>5</c:v>
                </c:pt>
                <c:pt idx="69">
                  <c:v>15</c:v>
                </c:pt>
                <c:pt idx="70">
                  <c:v>-4</c:v>
                </c:pt>
                <c:pt idx="71">
                  <c:v>46</c:v>
                </c:pt>
                <c:pt idx="72">
                  <c:v>-36</c:v>
                </c:pt>
                <c:pt idx="73">
                  <c:v>16</c:v>
                </c:pt>
                <c:pt idx="74">
                  <c:v>35</c:v>
                </c:pt>
                <c:pt idx="75">
                  <c:v>-39</c:v>
                </c:pt>
                <c:pt idx="76">
                  <c:v>35</c:v>
                </c:pt>
                <c:pt idx="77">
                  <c:v>-16</c:v>
                </c:pt>
                <c:pt idx="78">
                  <c:v>34</c:v>
                </c:pt>
                <c:pt idx="79">
                  <c:v>25</c:v>
                </c:pt>
                <c:pt idx="80">
                  <c:v>11</c:v>
                </c:pt>
                <c:pt idx="81">
                  <c:v>-11</c:v>
                </c:pt>
                <c:pt idx="82">
                  <c:v>-13</c:v>
                </c:pt>
                <c:pt idx="83">
                  <c:v>31</c:v>
                </c:pt>
                <c:pt idx="84">
                  <c:v>-21</c:v>
                </c:pt>
                <c:pt idx="85">
                  <c:v>33</c:v>
                </c:pt>
                <c:pt idx="86">
                  <c:v>-24</c:v>
                </c:pt>
                <c:pt idx="87">
                  <c:v>46</c:v>
                </c:pt>
                <c:pt idx="88">
                  <c:v>-43</c:v>
                </c:pt>
                <c:pt idx="89">
                  <c:v>-28</c:v>
                </c:pt>
              </c:numCache>
            </c:numRef>
          </c:xVal>
          <c:yVal>
            <c:numRef>
              <c:f>'4'!$I$6:$I$95</c:f>
              <c:numCache>
                <c:formatCode>_(* #,##0.00_);_(* \(#,##0.00\);_(* "-"??_);_(@_)</c:formatCode>
                <c:ptCount val="90"/>
                <c:pt idx="0">
                  <c:v>225</c:v>
                </c:pt>
                <c:pt idx="1">
                  <c:v>1600</c:v>
                </c:pt>
                <c:pt idx="2">
                  <c:v>729</c:v>
                </c:pt>
                <c:pt idx="3">
                  <c:v>289</c:v>
                </c:pt>
                <c:pt idx="4">
                  <c:v>49</c:v>
                </c:pt>
                <c:pt idx="5">
                  <c:v>25</c:v>
                </c:pt>
                <c:pt idx="6">
                  <c:v>225</c:v>
                </c:pt>
                <c:pt idx="7">
                  <c:v>25</c:v>
                </c:pt>
                <c:pt idx="8">
                  <c:v>2116</c:v>
                </c:pt>
                <c:pt idx="9">
                  <c:v>576</c:v>
                </c:pt>
                <c:pt idx="10">
                  <c:v>1444</c:v>
                </c:pt>
                <c:pt idx="11">
                  <c:v>1764</c:v>
                </c:pt>
                <c:pt idx="12">
                  <c:v>676</c:v>
                </c:pt>
                <c:pt idx="13">
                  <c:v>289</c:v>
                </c:pt>
                <c:pt idx="14">
                  <c:v>196</c:v>
                </c:pt>
                <c:pt idx="15">
                  <c:v>841</c:v>
                </c:pt>
                <c:pt idx="16">
                  <c:v>169</c:v>
                </c:pt>
                <c:pt idx="17">
                  <c:v>324</c:v>
                </c:pt>
                <c:pt idx="18">
                  <c:v>64</c:v>
                </c:pt>
                <c:pt idx="19">
                  <c:v>841</c:v>
                </c:pt>
                <c:pt idx="20">
                  <c:v>49</c:v>
                </c:pt>
                <c:pt idx="21">
                  <c:v>1681</c:v>
                </c:pt>
                <c:pt idx="22">
                  <c:v>841</c:v>
                </c:pt>
                <c:pt idx="23">
                  <c:v>1024</c:v>
                </c:pt>
                <c:pt idx="24">
                  <c:v>169</c:v>
                </c:pt>
                <c:pt idx="25">
                  <c:v>2304</c:v>
                </c:pt>
                <c:pt idx="26">
                  <c:v>361</c:v>
                </c:pt>
                <c:pt idx="27">
                  <c:v>2401</c:v>
                </c:pt>
                <c:pt idx="28">
                  <c:v>784</c:v>
                </c:pt>
                <c:pt idx="29">
                  <c:v>576</c:v>
                </c:pt>
                <c:pt idx="30">
                  <c:v>841</c:v>
                </c:pt>
                <c:pt idx="31">
                  <c:v>2401</c:v>
                </c:pt>
                <c:pt idx="32">
                  <c:v>841</c:v>
                </c:pt>
                <c:pt idx="33">
                  <c:v>2401</c:v>
                </c:pt>
                <c:pt idx="34">
                  <c:v>4</c:v>
                </c:pt>
                <c:pt idx="35">
                  <c:v>49</c:v>
                </c:pt>
                <c:pt idx="36">
                  <c:v>576</c:v>
                </c:pt>
                <c:pt idx="37">
                  <c:v>1444</c:v>
                </c:pt>
                <c:pt idx="38">
                  <c:v>1089</c:v>
                </c:pt>
                <c:pt idx="39">
                  <c:v>25</c:v>
                </c:pt>
                <c:pt idx="40">
                  <c:v>441</c:v>
                </c:pt>
                <c:pt idx="41">
                  <c:v>64</c:v>
                </c:pt>
                <c:pt idx="42">
                  <c:v>625</c:v>
                </c:pt>
                <c:pt idx="43">
                  <c:v>2500</c:v>
                </c:pt>
                <c:pt idx="44">
                  <c:v>2209</c:v>
                </c:pt>
                <c:pt idx="45">
                  <c:v>625</c:v>
                </c:pt>
                <c:pt idx="46">
                  <c:v>256</c:v>
                </c:pt>
                <c:pt idx="47">
                  <c:v>2025</c:v>
                </c:pt>
                <c:pt idx="48">
                  <c:v>16</c:v>
                </c:pt>
                <c:pt idx="49">
                  <c:v>361</c:v>
                </c:pt>
                <c:pt idx="50">
                  <c:v>169</c:v>
                </c:pt>
                <c:pt idx="51">
                  <c:v>1849</c:v>
                </c:pt>
                <c:pt idx="52">
                  <c:v>1</c:v>
                </c:pt>
                <c:pt idx="53">
                  <c:v>289</c:v>
                </c:pt>
                <c:pt idx="54">
                  <c:v>225</c:v>
                </c:pt>
                <c:pt idx="55">
                  <c:v>169</c:v>
                </c:pt>
                <c:pt idx="56">
                  <c:v>529</c:v>
                </c:pt>
                <c:pt idx="57">
                  <c:v>121</c:v>
                </c:pt>
                <c:pt idx="58">
                  <c:v>1444</c:v>
                </c:pt>
                <c:pt idx="59">
                  <c:v>16</c:v>
                </c:pt>
                <c:pt idx="60">
                  <c:v>400</c:v>
                </c:pt>
                <c:pt idx="61">
                  <c:v>2500</c:v>
                </c:pt>
                <c:pt idx="62">
                  <c:v>1089</c:v>
                </c:pt>
                <c:pt idx="63">
                  <c:v>2304</c:v>
                </c:pt>
                <c:pt idx="64">
                  <c:v>1296</c:v>
                </c:pt>
                <c:pt idx="65">
                  <c:v>169</c:v>
                </c:pt>
                <c:pt idx="66">
                  <c:v>1849</c:v>
                </c:pt>
                <c:pt idx="67">
                  <c:v>169</c:v>
                </c:pt>
                <c:pt idx="68">
                  <c:v>25</c:v>
                </c:pt>
                <c:pt idx="69">
                  <c:v>225</c:v>
                </c:pt>
                <c:pt idx="70">
                  <c:v>16</c:v>
                </c:pt>
                <c:pt idx="71">
                  <c:v>2116</c:v>
                </c:pt>
                <c:pt idx="72">
                  <c:v>1296</c:v>
                </c:pt>
                <c:pt idx="73">
                  <c:v>256</c:v>
                </c:pt>
                <c:pt idx="74">
                  <c:v>1225</c:v>
                </c:pt>
                <c:pt idx="75">
                  <c:v>1521</c:v>
                </c:pt>
                <c:pt idx="76">
                  <c:v>1225</c:v>
                </c:pt>
                <c:pt idx="77">
                  <c:v>256</c:v>
                </c:pt>
                <c:pt idx="78">
                  <c:v>1156</c:v>
                </c:pt>
                <c:pt idx="79">
                  <c:v>625</c:v>
                </c:pt>
                <c:pt idx="80">
                  <c:v>121</c:v>
                </c:pt>
                <c:pt idx="81">
                  <c:v>121</c:v>
                </c:pt>
                <c:pt idx="82">
                  <c:v>169</c:v>
                </c:pt>
                <c:pt idx="83">
                  <c:v>961</c:v>
                </c:pt>
                <c:pt idx="84">
                  <c:v>441</c:v>
                </c:pt>
                <c:pt idx="85">
                  <c:v>1089</c:v>
                </c:pt>
                <c:pt idx="86">
                  <c:v>576</c:v>
                </c:pt>
                <c:pt idx="87">
                  <c:v>2116</c:v>
                </c:pt>
                <c:pt idx="88">
                  <c:v>1849</c:v>
                </c:pt>
                <c:pt idx="89">
                  <c:v>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2B-4ECC-8CDD-D7C462789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6235408"/>
        <c:axId val="1886238736"/>
      </c:scatterChart>
      <c:valAx>
        <c:axId val="1886235408"/>
        <c:scaling>
          <c:orientation val="minMax"/>
        </c:scaling>
        <c:delete val="0"/>
        <c:axPos val="b"/>
        <c:numFmt formatCode="_ * #,##0_-_ر_ي_ا_ل_ ;_ * #,##0\-_ر_ي_ا_ل_ ;_ * &quot;-&quot;??_-_ر_ي_ا_ل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886238736"/>
        <c:crosses val="autoZero"/>
        <c:crossBetween val="midCat"/>
      </c:valAx>
      <c:valAx>
        <c:axId val="188623873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886235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0"/>
        <c:ser>
          <c:idx val="0"/>
          <c:order val="0"/>
          <c:spPr>
            <a:solidFill>
              <a:srgbClr val="002060"/>
            </a:solidFill>
            <a:ln w="38100">
              <a:solidFill>
                <a:schemeClr val="bg1"/>
              </a:solidFill>
            </a:ln>
            <a:effectLst/>
          </c:spPr>
          <c:val>
            <c:numRef>
              <c:f>'5'!$K$6:$K$17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E-4113-8F76-4F99CA1B2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'5'!$H$7</c:f>
              <c:strCache>
                <c:ptCount val="1"/>
                <c:pt idx="0">
                  <c:v>راه سازی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76E-4113-8F76-4F99CA1B2BD2}"/>
              </c:ext>
            </c:extLst>
          </c:dPt>
          <c:dPt>
            <c:idx val="1"/>
            <c:bubble3D val="0"/>
            <c:spPr>
              <a:solidFill>
                <a:schemeClr val="bg2">
                  <a:alpha val="6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6E-4113-8F76-4F99CA1B2BD2}"/>
              </c:ext>
            </c:extLst>
          </c:dPt>
          <c:val>
            <c:numRef>
              <c:f>'5'!$I$7:$J$7</c:f>
              <c:numCache>
                <c:formatCode>0%</c:formatCode>
                <c:ptCount val="2"/>
                <c:pt idx="0">
                  <c:v>0.65</c:v>
                </c:pt>
                <c:pt idx="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E-4113-8F76-4F99CA1B2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4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'6'!$P$6</c:f>
              <c:strCache>
                <c:ptCount val="1"/>
                <c:pt idx="0">
                  <c:v>Don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3-4E22-A3CB-C8D8EA2F8941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3-4E22-A3CB-C8D8EA2F89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A3-4E22-A3CB-C8D8EA2F8941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9A3-4E22-A3CB-C8D8EA2F8941}"/>
              </c:ext>
            </c:extLst>
          </c:dPt>
          <c:dPt>
            <c:idx val="4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9A3-4E22-A3CB-C8D8EA2F8941}"/>
              </c:ext>
            </c:extLst>
          </c:dPt>
          <c:val>
            <c:numRef>
              <c:f>'6'!$P$7:$P$11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A3-4E22-A3CB-C8D8EA2F8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4"/>
      </c:doughnutChart>
      <c:pieChart>
        <c:varyColors val="1"/>
        <c:ser>
          <c:idx val="0"/>
          <c:order val="0"/>
          <c:tx>
            <c:strRef>
              <c:f>'6'!$O$6</c:f>
              <c:strCache>
                <c:ptCount val="1"/>
                <c:pt idx="0">
                  <c:v>Pie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A3-4E22-A3CB-C8D8EA2F8941}"/>
              </c:ext>
            </c:extLst>
          </c:dPt>
          <c:dPt>
            <c:idx val="1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9A3-4E22-A3CB-C8D8EA2F8941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9A3-4E22-A3CB-C8D8EA2F894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9A3-4E22-A3CB-C8D8EA2F89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59A3-4E22-A3CB-C8D8EA2F8941}"/>
              </c:ext>
            </c:extLst>
          </c:dPt>
          <c:val>
            <c:numRef>
              <c:f>'6'!$O$7:$O$11</c:f>
              <c:numCache>
                <c:formatCode>General</c:formatCode>
                <c:ptCount val="5"/>
                <c:pt idx="0">
                  <c:v>15.766924707394947</c:v>
                </c:pt>
                <c:pt idx="1">
                  <c:v>2</c:v>
                </c:pt>
                <c:pt idx="2">
                  <c:v>182.23307529260506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9A3-4E22-A3CB-C8D8EA2F8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'7'!$M$6</c:f>
              <c:strCache>
                <c:ptCount val="1"/>
                <c:pt idx="0">
                  <c:v>Don</c:v>
                </c:pt>
              </c:strCache>
            </c:strRef>
          </c:tx>
          <c:dPt>
            <c:idx val="0"/>
            <c:bubble3D val="0"/>
            <c:spPr>
              <a:gradFill flip="none" rotWithShape="1">
                <a:gsLst>
                  <a:gs pos="0">
                    <a:srgbClr val="FF0000"/>
                  </a:gs>
                  <a:gs pos="55000">
                    <a:srgbClr val="FFFF00"/>
                  </a:gs>
                  <a:gs pos="77000">
                    <a:srgbClr val="80D828"/>
                  </a:gs>
                  <a:gs pos="100000">
                    <a:srgbClr val="00B050"/>
                  </a:gs>
                </a:gsLst>
                <a:lin ang="0" scaled="1"/>
                <a:tileRect/>
              </a:gra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B193-4FE3-94E8-66A8AC94D20B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193-4FE3-94E8-66A8AC94D20B}"/>
              </c:ext>
            </c:extLst>
          </c:dPt>
          <c:val>
            <c:numRef>
              <c:f>'7'!$M$7:$M$8</c:f>
              <c:numCache>
                <c:formatCode>General</c:formatCode>
                <c:ptCount val="2"/>
                <c:pt idx="0">
                  <c:v>100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3-4FE3-94E8-66A8AC94D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0"/>
        <c:holeSize val="71"/>
      </c:doughnutChart>
      <c:pieChart>
        <c:varyColors val="1"/>
        <c:ser>
          <c:idx val="0"/>
          <c:order val="0"/>
          <c:tx>
            <c:strRef>
              <c:f>'7'!$L$6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193-4FE3-94E8-66A8AC94D20B}"/>
              </c:ext>
            </c:extLst>
          </c:dPt>
          <c:dPt>
            <c:idx val="1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93-4FE3-94E8-66A8AC94D20B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93-4FE3-94E8-66A8AC94D20B}"/>
              </c:ext>
            </c:extLst>
          </c:dPt>
          <c:val>
            <c:numRef>
              <c:f>'7'!$L$7:$L$9</c:f>
              <c:numCache>
                <c:formatCode>General</c:formatCode>
                <c:ptCount val="3"/>
                <c:pt idx="0">
                  <c:v>15.766924707394947</c:v>
                </c:pt>
                <c:pt idx="1">
                  <c:v>3</c:v>
                </c:pt>
                <c:pt idx="2">
                  <c:v>281.23307529260506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3-4FE3-94E8-66A8AC94D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'8'!$I$6</c:f>
              <c:strCache>
                <c:ptCount val="1"/>
                <c:pt idx="0">
                  <c:v>don</c:v>
                </c:pt>
              </c:strCache>
            </c:strRef>
          </c:tx>
          <c:dPt>
            <c:idx val="0"/>
            <c:bubble3D val="0"/>
            <c:spPr>
              <a:gradFill flip="none" rotWithShape="1">
                <a:gsLst>
                  <a:gs pos="98000">
                    <a:srgbClr val="00B050"/>
                  </a:gs>
                  <a:gs pos="0">
                    <a:srgbClr val="FF0000"/>
                  </a:gs>
                  <a:gs pos="50000">
                    <a:srgbClr val="FFC000"/>
                  </a:gs>
                </a:gsLst>
                <a:lin ang="0" scaled="1"/>
                <a:tileRect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06-4EE7-A7E5-29D6FDE40FBD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206-4EE7-A7E5-29D6FDE40F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43-49F7-9586-4E1B63C927F4}"/>
              </c:ext>
            </c:extLst>
          </c:dPt>
          <c:val>
            <c:numRef>
              <c:f>'8'!$I$7:$I$9</c:f>
              <c:numCache>
                <c:formatCode>General</c:formatCode>
                <c:ptCount val="3"/>
                <c:pt idx="0">
                  <c:v>100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6-4EE7-A7E5-29D6FDE40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0"/>
        <c:holeSize val="67"/>
      </c:doughnutChart>
      <c:pieChart>
        <c:varyColors val="1"/>
        <c:ser>
          <c:idx val="0"/>
          <c:order val="0"/>
          <c:tx>
            <c:strRef>
              <c:f>'8'!$H$6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06-4EE7-A7E5-29D6FDE40FBD}"/>
              </c:ext>
            </c:extLst>
          </c:dPt>
          <c:dPt>
            <c:idx val="1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285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206-4EE7-A7E5-29D6FDE40FBD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206-4EE7-A7E5-29D6FDE40FBD}"/>
              </c:ext>
            </c:extLst>
          </c:dPt>
          <c:val>
            <c:numRef>
              <c:f>'8'!$H$7:$H$9</c:f>
              <c:numCache>
                <c:formatCode>General</c:formatCode>
                <c:ptCount val="3"/>
                <c:pt idx="0">
                  <c:v>50</c:v>
                </c:pt>
                <c:pt idx="1">
                  <c:v>1</c:v>
                </c:pt>
                <c:pt idx="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6-4EE7-A7E5-29D6FDE40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'9'!$L$6</c:f>
              <c:strCache>
                <c:ptCount val="1"/>
                <c:pt idx="0">
                  <c:v>لبه پایین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val>
            <c:numRef>
              <c:f>'9'!$M$6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FC-4103-A75C-584950FA0C7D}"/>
            </c:ext>
          </c:extLst>
        </c:ser>
        <c:ser>
          <c:idx val="2"/>
          <c:order val="1"/>
          <c:tx>
            <c:strRef>
              <c:f>'9'!$L$8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6000"/>
                    <a:lumMod val="100000"/>
                  </a:schemeClr>
                </a:gs>
                <a:gs pos="78000">
                  <a:schemeClr val="accent3">
                    <a:shade val="94000"/>
                    <a:lumMod val="94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CFC-4103-A75C-584950FA0C7D}"/>
              </c:ext>
            </c:extLst>
          </c:dPt>
          <c:val>
            <c:numRef>
              <c:f>'9'!$M$8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FC-4103-A75C-584950FA0C7D}"/>
            </c:ext>
          </c:extLst>
        </c:ser>
        <c:ser>
          <c:idx val="1"/>
          <c:order val="2"/>
          <c:tx>
            <c:strRef>
              <c:f>'9'!$L$7</c:f>
              <c:strCache>
                <c:ptCount val="1"/>
                <c:pt idx="0">
                  <c:v>تکه خالی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4000"/>
              </a:schemeClr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val>
            <c:numRef>
              <c:f>'9'!$M$7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FC-4103-A75C-584950FA0C7D}"/>
            </c:ext>
          </c:extLst>
        </c:ser>
        <c:ser>
          <c:idx val="3"/>
          <c:order val="3"/>
          <c:tx>
            <c:strRef>
              <c:f>'9'!$L$9</c:f>
              <c:strCache>
                <c:ptCount val="1"/>
                <c:pt idx="0">
                  <c:v>لبه بالا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val>
            <c:numRef>
              <c:f>'9'!$M$9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FC-4103-A75C-584950FA0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5957567"/>
        <c:axId val="1995965887"/>
        <c:axId val="0"/>
      </c:bar3DChart>
      <c:catAx>
        <c:axId val="19959575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5965887"/>
        <c:crosses val="autoZero"/>
        <c:auto val="1"/>
        <c:lblAlgn val="ctr"/>
        <c:lblOffset val="100"/>
        <c:noMultiLvlLbl val="0"/>
      </c:catAx>
      <c:valAx>
        <c:axId val="199596588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9595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List" dx="22" fmlaLink="$A$4" fmlaRange="'8'!$B$8:$B$14" sel="4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88107</xdr:colOff>
      <xdr:row>8</xdr:row>
      <xdr:rowOff>170109</xdr:rowOff>
    </xdr:from>
    <xdr:to>
      <xdr:col>19</xdr:col>
      <xdr:colOff>78954</xdr:colOff>
      <xdr:row>17</xdr:row>
      <xdr:rowOff>144824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0332" y="2456109"/>
          <a:ext cx="1819647" cy="1689215"/>
        </a:xfrm>
        <a:prstGeom prst="rect">
          <a:avLst/>
        </a:prstGeom>
      </xdr:spPr>
    </xdr:pic>
    <xdr:clientData/>
  </xdr:twoCellAnchor>
  <xdr:twoCellAnchor editAs="oneCell">
    <xdr:from>
      <xdr:col>5</xdr:col>
      <xdr:colOff>240205</xdr:colOff>
      <xdr:row>10</xdr:row>
      <xdr:rowOff>10838</xdr:rowOff>
    </xdr:from>
    <xdr:to>
      <xdr:col>8</xdr:col>
      <xdr:colOff>94288</xdr:colOff>
      <xdr:row>18</xdr:row>
      <xdr:rowOff>176053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6830" y="2677838"/>
          <a:ext cx="1682883" cy="1689215"/>
        </a:xfrm>
        <a:prstGeom prst="rect">
          <a:avLst/>
        </a:prstGeom>
      </xdr:spPr>
    </xdr:pic>
    <xdr:clientData/>
  </xdr:twoCellAnchor>
  <xdr:twoCellAnchor editAs="oneCell">
    <xdr:from>
      <xdr:col>8</xdr:col>
      <xdr:colOff>454384</xdr:colOff>
      <xdr:row>9</xdr:row>
      <xdr:rowOff>161119</xdr:rowOff>
    </xdr:from>
    <xdr:to>
      <xdr:col>11</xdr:col>
      <xdr:colOff>314239</xdr:colOff>
      <xdr:row>18</xdr:row>
      <xdr:rowOff>40584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9809" y="2637619"/>
          <a:ext cx="1688655" cy="1593965"/>
        </a:xfrm>
        <a:prstGeom prst="rect">
          <a:avLst/>
        </a:prstGeom>
      </xdr:spPr>
    </xdr:pic>
    <xdr:clientData/>
  </xdr:twoCellAnchor>
  <xdr:twoCellAnchor editAs="oneCell">
    <xdr:from>
      <xdr:col>7</xdr:col>
      <xdr:colOff>374231</xdr:colOff>
      <xdr:row>0</xdr:row>
      <xdr:rowOff>183356</xdr:rowOff>
    </xdr:from>
    <xdr:to>
      <xdr:col>10</xdr:col>
      <xdr:colOff>35717</xdr:colOff>
      <xdr:row>5</xdr:row>
      <xdr:rowOff>253321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056" y="183356"/>
          <a:ext cx="1490286" cy="1498715"/>
        </a:xfrm>
        <a:prstGeom prst="rect">
          <a:avLst/>
        </a:prstGeom>
      </xdr:spPr>
    </xdr:pic>
    <xdr:clientData/>
  </xdr:twoCellAnchor>
  <xdr:twoCellAnchor editAs="oneCell">
    <xdr:from>
      <xdr:col>15</xdr:col>
      <xdr:colOff>362051</xdr:colOff>
      <xdr:row>1</xdr:row>
      <xdr:rowOff>278069</xdr:rowOff>
    </xdr:from>
    <xdr:to>
      <xdr:col>18</xdr:col>
      <xdr:colOff>209823</xdr:colOff>
      <xdr:row>6</xdr:row>
      <xdr:rowOff>252784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676" y="563819"/>
          <a:ext cx="1676572" cy="1403465"/>
        </a:xfrm>
        <a:prstGeom prst="rect">
          <a:avLst/>
        </a:prstGeom>
      </xdr:spPr>
    </xdr:pic>
    <xdr:clientData/>
  </xdr:twoCellAnchor>
  <xdr:twoCellAnchor editAs="oneCell">
    <xdr:from>
      <xdr:col>11</xdr:col>
      <xdr:colOff>521493</xdr:colOff>
      <xdr:row>7</xdr:row>
      <xdr:rowOff>147377</xdr:rowOff>
    </xdr:from>
    <xdr:to>
      <xdr:col>14</xdr:col>
      <xdr:colOff>512340</xdr:colOff>
      <xdr:row>13</xdr:row>
      <xdr:rowOff>122074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18" y="2147627"/>
          <a:ext cx="1819647" cy="1212947"/>
        </a:xfrm>
        <a:prstGeom prst="rect">
          <a:avLst/>
        </a:prstGeom>
      </xdr:spPr>
    </xdr:pic>
    <xdr:clientData/>
  </xdr:twoCellAnchor>
  <xdr:twoCellAnchor editAs="oneCell">
    <xdr:from>
      <xdr:col>12</xdr:col>
      <xdr:colOff>72719</xdr:colOff>
      <xdr:row>2</xdr:row>
      <xdr:rowOff>133350</xdr:rowOff>
    </xdr:from>
    <xdr:to>
      <xdr:col>14</xdr:col>
      <xdr:colOff>532490</xdr:colOff>
      <xdr:row>6</xdr:row>
      <xdr:rowOff>203315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544" y="704850"/>
          <a:ext cx="1678971" cy="12129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663948</xdr:colOff>
      <xdr:row>7</xdr:row>
      <xdr:rowOff>123825</xdr:rowOff>
    </xdr:from>
    <xdr:to>
      <xdr:col>5</xdr:col>
      <xdr:colOff>861731</xdr:colOff>
      <xdr:row>13</xdr:row>
      <xdr:rowOff>280147</xdr:rowOff>
    </xdr:to>
    <xdr:sp macro="" textlink="">
      <xdr:nvSpPr>
        <xdr:cNvPr id="6" name="Rectangle 5"/>
        <xdr:cNvSpPr/>
      </xdr:nvSpPr>
      <xdr:spPr>
        <a:xfrm>
          <a:off x="11195450799" y="1177178"/>
          <a:ext cx="1564901" cy="19044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 editAs="absolute">
    <xdr:from>
      <xdr:col>9</xdr:col>
      <xdr:colOff>378919</xdr:colOff>
      <xdr:row>3</xdr:row>
      <xdr:rowOff>168567</xdr:rowOff>
    </xdr:from>
    <xdr:to>
      <xdr:col>14</xdr:col>
      <xdr:colOff>235323</xdr:colOff>
      <xdr:row>11</xdr:row>
      <xdr:rowOff>257735</xdr:rowOff>
    </xdr:to>
    <xdr:grpSp>
      <xdr:nvGrpSpPr>
        <xdr:cNvPr id="8" name="Group 7"/>
        <xdr:cNvGrpSpPr/>
      </xdr:nvGrpSpPr>
      <xdr:grpSpPr>
        <a:xfrm>
          <a:off x="11197960814" y="1095090"/>
          <a:ext cx="3276744" cy="2288577"/>
          <a:chOff x="11137332129" y="1793420"/>
          <a:chExt cx="4533900" cy="2911929"/>
        </a:xfrm>
      </xdr:grpSpPr>
      <xdr:grpSp>
        <xdr:nvGrpSpPr>
          <xdr:cNvPr id="7" name="Group 6"/>
          <xdr:cNvGrpSpPr/>
        </xdr:nvGrpSpPr>
        <xdr:grpSpPr>
          <a:xfrm>
            <a:off x="11137332129" y="1793420"/>
            <a:ext cx="4533900" cy="2911929"/>
            <a:chOff x="11137332129" y="1793420"/>
            <a:chExt cx="4533900" cy="2911929"/>
          </a:xfrm>
        </xdr:grpSpPr>
        <xdr:sp macro="" textlink="">
          <xdr:nvSpPr>
            <xdr:cNvPr id="3" name="Oval 2"/>
            <xdr:cNvSpPr/>
          </xdr:nvSpPr>
          <xdr:spPr>
            <a:xfrm>
              <a:off x="11138084930" y="1793420"/>
              <a:ext cx="3028299" cy="2911929"/>
            </a:xfrm>
            <a:prstGeom prst="ellipse">
              <a:avLst/>
            </a:prstGeom>
            <a:solidFill>
              <a:schemeClr val="bg1"/>
            </a:solidFill>
            <a:ln w="76200"/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t"/>
            <a:lstStyle/>
            <a:p>
              <a:pPr algn="r" rtl="1"/>
              <a:endParaRPr lang="fa-IR" sz="1100"/>
            </a:p>
          </xdr:txBody>
        </xdr:sp>
        <xdr:graphicFrame macro="">
          <xdr:nvGraphicFramePr>
            <xdr:cNvPr id="2" name="Chart 1"/>
            <xdr:cNvGraphicFramePr/>
          </xdr:nvGraphicFramePr>
          <xdr:xfrm>
            <a:off x="11137332129" y="1908400"/>
            <a:ext cx="4533900" cy="268196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</xdr:grpSp>
      <xdr:sp macro="" textlink="">
        <xdr:nvSpPr>
          <xdr:cNvPr id="4" name="TextBox 3"/>
          <xdr:cNvSpPr txBox="1"/>
        </xdr:nvSpPr>
        <xdr:spPr>
          <a:xfrm>
            <a:off x="11140314814" y="3729719"/>
            <a:ext cx="514350" cy="2245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en-US" sz="1100">
                <a:latin typeface="Impact" panose="020B0806030902050204" pitchFamily="34" charset="0"/>
              </a:rPr>
              <a:t>100</a:t>
            </a:r>
            <a:endParaRPr lang="fa-IR" sz="1100">
              <a:latin typeface="Impact" panose="020B0806030902050204" pitchFamily="34" charset="0"/>
            </a:endParaRPr>
          </a:p>
        </xdr:txBody>
      </xdr:sp>
      <xdr:sp macro="" textlink="">
        <xdr:nvSpPr>
          <xdr:cNvPr id="5" name="TextBox 4"/>
          <xdr:cNvSpPr txBox="1"/>
        </xdr:nvSpPr>
        <xdr:spPr>
          <a:xfrm>
            <a:off x="11138454718" y="3792312"/>
            <a:ext cx="508907" cy="2245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en-US" sz="1100">
                <a:latin typeface="Impact" panose="020B0806030902050204" pitchFamily="34" charset="0"/>
              </a:rPr>
              <a:t>0</a:t>
            </a:r>
            <a:endParaRPr lang="fa-IR" sz="1100">
              <a:latin typeface="Impact" panose="020B0806030902050204" pitchFamily="34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</xdr:row>
          <xdr:rowOff>9525</xdr:rowOff>
        </xdr:from>
        <xdr:to>
          <xdr:col>5</xdr:col>
          <xdr:colOff>752475</xdr:colOff>
          <xdr:row>13</xdr:row>
          <xdr:rowOff>104775</xdr:rowOff>
        </xdr:to>
        <xdr:sp macro="" textlink="">
          <xdr:nvSpPr>
            <xdr:cNvPr id="26627" name="List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246529</xdr:colOff>
      <xdr:row>8</xdr:row>
      <xdr:rowOff>257736</xdr:rowOff>
    </xdr:from>
    <xdr:to>
      <xdr:col>12</xdr:col>
      <xdr:colOff>336663</xdr:colOff>
      <xdr:row>9</xdr:row>
      <xdr:rowOff>232153</xdr:rowOff>
    </xdr:to>
    <xdr:sp macro="" textlink="$F$6">
      <xdr:nvSpPr>
        <xdr:cNvPr id="11" name="TextBox 10"/>
        <xdr:cNvSpPr txBox="1"/>
      </xdr:nvSpPr>
      <xdr:spPr>
        <a:xfrm>
          <a:off x="11190888396" y="2521324"/>
          <a:ext cx="773693" cy="265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fld id="{2674E9B6-7390-4F75-AE03-ADA4EDB20E13}" type="TxLink">
            <a:rPr lang="en-US" sz="2000" b="0" i="0" u="none" strike="noStrike">
              <a:ln>
                <a:solidFill>
                  <a:sysClr val="windowText" lastClr="000000"/>
                </a:solidFill>
              </a:ln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ea typeface="Tahoma"/>
              <a:cs typeface="B Titr"/>
            </a:rPr>
            <a:pPr algn="ctr" rtl="1"/>
            <a:t>50%</a:t>
          </a:fld>
          <a:endParaRPr lang="fa-IR" sz="4400">
            <a:ln>
              <a:solidFill>
                <a:sysClr val="windowText" lastClr="000000"/>
              </a:solidFill>
            </a:ln>
            <a:solidFill>
              <a:srgbClr val="FFC0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Impact" panose="020B0806030902050204" pitchFamily="34" charset="0"/>
          </a:endParaRP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0.45625</cdr:x>
      <cdr:y>0.41319</cdr:y>
    </cdr:from>
    <cdr:to>
      <cdr:x>0.55417</cdr:x>
      <cdr:y>0.57639</cdr:y>
    </cdr:to>
    <cdr:sp macro="" textlink="">
      <cdr:nvSpPr>
        <cdr:cNvPr id="2" name="Oval 1"/>
        <cdr:cNvSpPr/>
      </cdr:nvSpPr>
      <cdr:spPr>
        <a:xfrm xmlns:a="http://schemas.openxmlformats.org/drawingml/2006/main">
          <a:off x="2085975" y="1133475"/>
          <a:ext cx="447675" cy="447675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a-IR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535781</xdr:colOff>
      <xdr:row>13</xdr:row>
      <xdr:rowOff>142875</xdr:rowOff>
    </xdr:from>
    <xdr:to>
      <xdr:col>14</xdr:col>
      <xdr:colOff>1488281</xdr:colOff>
      <xdr:row>16</xdr:row>
      <xdr:rowOff>0</xdr:rowOff>
    </xdr:to>
    <xdr:sp macro="" textlink="$I$7">
      <xdr:nvSpPr>
        <xdr:cNvPr id="4" name="TextBox 3"/>
        <xdr:cNvSpPr txBox="1"/>
      </xdr:nvSpPr>
      <xdr:spPr>
        <a:xfrm>
          <a:off x="9942230719" y="2964656"/>
          <a:ext cx="952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4860717B-F87B-4CDA-9E21-79F57C21804F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60%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  <xdr:twoCellAnchor>
    <xdr:from>
      <xdr:col>13</xdr:col>
      <xdr:colOff>369093</xdr:colOff>
      <xdr:row>4</xdr:row>
      <xdr:rowOff>80962</xdr:rowOff>
    </xdr:from>
    <xdr:to>
      <xdr:col>14</xdr:col>
      <xdr:colOff>3274217</xdr:colOff>
      <xdr:row>16</xdr:row>
      <xdr:rowOff>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1023936</xdr:colOff>
      <xdr:row>11</xdr:row>
      <xdr:rowOff>0</xdr:rowOff>
    </xdr:from>
    <xdr:to>
      <xdr:col>14</xdr:col>
      <xdr:colOff>1976436</xdr:colOff>
      <xdr:row>13</xdr:row>
      <xdr:rowOff>35719</xdr:rowOff>
    </xdr:to>
    <xdr:sp macro="" textlink="$I$7">
      <xdr:nvSpPr>
        <xdr:cNvPr id="6" name="TextBox 5"/>
        <xdr:cNvSpPr txBox="1"/>
      </xdr:nvSpPr>
      <xdr:spPr>
        <a:xfrm>
          <a:off x="11306579814" y="2357438"/>
          <a:ext cx="952500" cy="392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4860717B-F87B-4CDA-9E21-79F57C21804F}" type="TxLink">
            <a:rPr lang="en-US" sz="2400" b="0" i="0" u="none" strike="noStrike">
              <a:ln>
                <a:solidFill>
                  <a:sysClr val="windowText" lastClr="000000"/>
                </a:solidFill>
              </a:ln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cs typeface="B Titr"/>
            </a:rPr>
            <a:pPr algn="ctr" rtl="1"/>
            <a:t>60%</a:t>
          </a:fld>
          <a:endParaRPr lang="en-US" sz="2400">
            <a:ln>
              <a:solidFill>
                <a:sysClr val="windowText" lastClr="000000"/>
              </a:solidFill>
            </a:ln>
            <a:solidFill>
              <a:srgbClr val="FFC0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Impact" panose="020B080603090205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129350</xdr:colOff>
      <xdr:row>16</xdr:row>
      <xdr:rowOff>144370</xdr:rowOff>
    </xdr:from>
    <xdr:to>
      <xdr:col>16</xdr:col>
      <xdr:colOff>11906</xdr:colOff>
      <xdr:row>18</xdr:row>
      <xdr:rowOff>173224</xdr:rowOff>
    </xdr:to>
    <xdr:sp macro="" textlink="">
      <xdr:nvSpPr>
        <xdr:cNvPr id="2" name="Rounded Rectangle 1"/>
        <xdr:cNvSpPr/>
      </xdr:nvSpPr>
      <xdr:spPr>
        <a:xfrm>
          <a:off x="11225172019" y="4154395"/>
          <a:ext cx="12379356" cy="400329"/>
        </a:xfrm>
        <a:prstGeom prst="roundRect">
          <a:avLst>
            <a:gd name="adj" fmla="val 50000"/>
          </a:avLst>
        </a:prstGeom>
        <a:solidFill>
          <a:srgbClr val="00206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                             کانال تلگرام اکسل و اکسس با علیرضا مقربی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@acxcel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en-US" sz="14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fa-IR" sz="14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ea typeface="+mn-ea"/>
              <a:cs typeface="B Titr" panose="00000700000000000000" pitchFamily="2" charset="-78"/>
            </a:rPr>
            <a:t>0939 221  84 34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aparat.com/mrexcel 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mrexcel.blogfa.com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mrexcel.blogsky.com</a:t>
          </a:r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  <a:p>
          <a:pPr algn="ctr" rtl="1"/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</xdr:txBody>
    </xdr:sp>
    <xdr:clientData/>
  </xdr:twoCellAnchor>
  <xdr:twoCellAnchor>
    <xdr:from>
      <xdr:col>16</xdr:col>
      <xdr:colOff>638175</xdr:colOff>
      <xdr:row>2</xdr:row>
      <xdr:rowOff>95250</xdr:rowOff>
    </xdr:from>
    <xdr:to>
      <xdr:col>17</xdr:col>
      <xdr:colOff>485775</xdr:colOff>
      <xdr:row>4</xdr:row>
      <xdr:rowOff>28575</xdr:rowOff>
    </xdr:to>
    <xdr:sp macro="" textlink="">
      <xdr:nvSpPr>
        <xdr:cNvPr id="5" name="Round Same Side Corner Rectangle 4"/>
        <xdr:cNvSpPr/>
      </xdr:nvSpPr>
      <xdr:spPr>
        <a:xfrm>
          <a:off x="11224012350" y="666750"/>
          <a:ext cx="533400" cy="400050"/>
        </a:xfrm>
        <a:prstGeom prst="round2SameRect">
          <a:avLst>
            <a:gd name="adj1" fmla="val 50000"/>
            <a:gd name="adj2" fmla="val 0"/>
          </a:avLst>
        </a:prstGeom>
        <a:solidFill>
          <a:srgbClr val="FF66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16</xdr:col>
      <xdr:colOff>628650</xdr:colOff>
      <xdr:row>4</xdr:row>
      <xdr:rowOff>180975</xdr:rowOff>
    </xdr:from>
    <xdr:to>
      <xdr:col>17</xdr:col>
      <xdr:colOff>476250</xdr:colOff>
      <xdr:row>5</xdr:row>
      <xdr:rowOff>285750</xdr:rowOff>
    </xdr:to>
    <xdr:sp macro="" textlink="">
      <xdr:nvSpPr>
        <xdr:cNvPr id="6" name="Round Same Side Corner Rectangle 5"/>
        <xdr:cNvSpPr/>
      </xdr:nvSpPr>
      <xdr:spPr>
        <a:xfrm>
          <a:off x="11224021875" y="1219200"/>
          <a:ext cx="533400" cy="400050"/>
        </a:xfrm>
        <a:prstGeom prst="round2SameRect">
          <a:avLst>
            <a:gd name="adj1" fmla="val 50000"/>
            <a:gd name="adj2" fmla="val 0"/>
          </a:avLst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15</xdr:col>
      <xdr:colOff>11907</xdr:colOff>
      <xdr:row>2</xdr:row>
      <xdr:rowOff>133350</xdr:rowOff>
    </xdr:from>
    <xdr:to>
      <xdr:col>15</xdr:col>
      <xdr:colOff>4695825</xdr:colOff>
      <xdr:row>15</xdr:row>
      <xdr:rowOff>-1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180975</xdr:colOff>
      <xdr:row>7</xdr:row>
      <xdr:rowOff>238125</xdr:rowOff>
    </xdr:from>
    <xdr:to>
      <xdr:col>19</xdr:col>
      <xdr:colOff>200025</xdr:colOff>
      <xdr:row>9</xdr:row>
      <xdr:rowOff>276225</xdr:rowOff>
    </xdr:to>
    <xdr:sp macro="" textlink="">
      <xdr:nvSpPr>
        <xdr:cNvPr id="8" name="Up Arrow 7"/>
        <xdr:cNvSpPr/>
      </xdr:nvSpPr>
      <xdr:spPr>
        <a:xfrm>
          <a:off x="11222926500" y="2162175"/>
          <a:ext cx="704850" cy="628650"/>
        </a:xfrm>
        <a:prstGeom prst="upArrow">
          <a:avLst/>
        </a:prstGeom>
        <a:solidFill>
          <a:srgbClr val="FF66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</xdr:row>
      <xdr:rowOff>9525</xdr:rowOff>
    </xdr:from>
    <xdr:to>
      <xdr:col>5</xdr:col>
      <xdr:colOff>409575</xdr:colOff>
      <xdr:row>16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68035</xdr:colOff>
      <xdr:row>4</xdr:row>
      <xdr:rowOff>27214</xdr:rowOff>
    </xdr:from>
    <xdr:to>
      <xdr:col>14</xdr:col>
      <xdr:colOff>4653644</xdr:colOff>
      <xdr:row>15</xdr:row>
      <xdr:rowOff>204107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23232</xdr:colOff>
      <xdr:row>16</xdr:row>
      <xdr:rowOff>232317</xdr:rowOff>
    </xdr:from>
    <xdr:to>
      <xdr:col>17</xdr:col>
      <xdr:colOff>66551</xdr:colOff>
      <xdr:row>18</xdr:row>
      <xdr:rowOff>156396</xdr:rowOff>
    </xdr:to>
    <xdr:sp macro="" textlink="">
      <xdr:nvSpPr>
        <xdr:cNvPr id="3" name="Rounded Rectangle 2"/>
        <xdr:cNvSpPr/>
      </xdr:nvSpPr>
      <xdr:spPr>
        <a:xfrm>
          <a:off x="11216608296" y="5029665"/>
          <a:ext cx="12379356" cy="400329"/>
        </a:xfrm>
        <a:prstGeom prst="roundRect">
          <a:avLst>
            <a:gd name="adj" fmla="val 50000"/>
          </a:avLst>
        </a:prstGeom>
        <a:solidFill>
          <a:srgbClr val="00206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                             کانال تلگرام اکسل و اکسس با علیرضا مقربی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@acxcel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en-US" sz="14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fa-IR" sz="14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ea typeface="+mn-ea"/>
              <a:cs typeface="B Titr" panose="00000700000000000000" pitchFamily="2" charset="-78"/>
            </a:rPr>
            <a:t>0939 221  84 34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aparat.com/mrexcel 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mrexcel.blogfa.com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mrexcel.blogsky.com</a:t>
          </a:r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  <a:p>
          <a:pPr algn="ctr" rtl="1"/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462643</xdr:colOff>
      <xdr:row>1</xdr:row>
      <xdr:rowOff>21297</xdr:rowOff>
    </xdr:from>
    <xdr:to>
      <xdr:col>20</xdr:col>
      <xdr:colOff>436788</xdr:colOff>
      <xdr:row>25</xdr:row>
      <xdr:rowOff>95249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575195</xdr:colOff>
      <xdr:row>25</xdr:row>
      <xdr:rowOff>165806</xdr:rowOff>
    </xdr:from>
    <xdr:to>
      <xdr:col>19</xdr:col>
      <xdr:colOff>617408</xdr:colOff>
      <xdr:row>28</xdr:row>
      <xdr:rowOff>36464</xdr:rowOff>
    </xdr:to>
    <xdr:sp macro="" textlink="">
      <xdr:nvSpPr>
        <xdr:cNvPr id="3" name="Rounded Rectangle 2"/>
        <xdr:cNvSpPr/>
      </xdr:nvSpPr>
      <xdr:spPr>
        <a:xfrm>
          <a:off x="11133767413" y="5567842"/>
          <a:ext cx="12356678" cy="401336"/>
        </a:xfrm>
        <a:prstGeom prst="roundRect">
          <a:avLst>
            <a:gd name="adj" fmla="val 50000"/>
          </a:avLst>
        </a:prstGeom>
        <a:solidFill>
          <a:srgbClr val="00206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                             کانال تلگرام اکسل و اکسس با علیرضا مقربی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@acxcel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en-US" sz="14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fa-IR" sz="14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ea typeface="+mn-ea"/>
              <a:cs typeface="B Titr" panose="00000700000000000000" pitchFamily="2" charset="-78"/>
            </a:rPr>
            <a:t>0939 221  84 34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aparat.com/mrexcel 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mrexcel.blogfa.com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mrexcel.blogsky.com</a:t>
          </a:r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  <a:p>
          <a:pPr algn="ctr" rtl="1"/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258537</xdr:colOff>
      <xdr:row>4</xdr:row>
      <xdr:rowOff>312963</xdr:rowOff>
    </xdr:from>
    <xdr:to>
      <xdr:col>15</xdr:col>
      <xdr:colOff>6014358</xdr:colOff>
      <xdr:row>17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385824</xdr:colOff>
      <xdr:row>18</xdr:row>
      <xdr:rowOff>84398</xdr:rowOff>
    </xdr:from>
    <xdr:to>
      <xdr:col>15</xdr:col>
      <xdr:colOff>6579958</xdr:colOff>
      <xdr:row>20</xdr:row>
      <xdr:rowOff>110962</xdr:rowOff>
    </xdr:to>
    <xdr:sp macro="" textlink="">
      <xdr:nvSpPr>
        <xdr:cNvPr id="3" name="Rounded Rectangle 2"/>
        <xdr:cNvSpPr/>
      </xdr:nvSpPr>
      <xdr:spPr>
        <a:xfrm>
          <a:off x="11249100485" y="5594430"/>
          <a:ext cx="12379356" cy="400329"/>
        </a:xfrm>
        <a:prstGeom prst="roundRect">
          <a:avLst>
            <a:gd name="adj" fmla="val 50000"/>
          </a:avLst>
        </a:prstGeom>
        <a:solidFill>
          <a:srgbClr val="00206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                             کانال تلگرام اکسل و اکسس با علیرضا مقربی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@acxcel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en-US" sz="14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fa-IR" sz="14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ea typeface="+mn-ea"/>
              <a:cs typeface="B Titr" panose="00000700000000000000" pitchFamily="2" charset="-78"/>
            </a:rPr>
            <a:t>0939 221  84 34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aparat.com/mrexcel 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mrexcel.blogfa.com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mrexcel.blogsky.com</a:t>
          </a:r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  <a:p>
          <a:pPr algn="ctr" rtl="1"/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1299883</xdr:colOff>
      <xdr:row>5</xdr:row>
      <xdr:rowOff>264458</xdr:rowOff>
    </xdr:from>
    <xdr:to>
      <xdr:col>14</xdr:col>
      <xdr:colOff>5871883</xdr:colOff>
      <xdr:row>15</xdr:row>
      <xdr:rowOff>94129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</xdr:row>
      <xdr:rowOff>85725</xdr:rowOff>
    </xdr:from>
    <xdr:to>
      <xdr:col>14</xdr:col>
      <xdr:colOff>2590800</xdr:colOff>
      <xdr:row>17</xdr:row>
      <xdr:rowOff>133350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571500</xdr:colOff>
      <xdr:row>8</xdr:row>
      <xdr:rowOff>171450</xdr:rowOff>
    </xdr:from>
    <xdr:to>
      <xdr:col>14</xdr:col>
      <xdr:colOff>704850</xdr:colOff>
      <xdr:row>11</xdr:row>
      <xdr:rowOff>38100</xdr:rowOff>
    </xdr:to>
    <xdr:sp macro="" textlink="$I$7">
      <xdr:nvSpPr>
        <xdr:cNvPr id="11" name="TextBox 10"/>
        <xdr:cNvSpPr txBox="1"/>
      </xdr:nvSpPr>
      <xdr:spPr>
        <a:xfrm>
          <a:off x="11229898800" y="2114550"/>
          <a:ext cx="8191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fld id="{2D318AC0-723D-4CC1-B147-C905B8F5D0B9}" type="TxLink">
            <a:rPr lang="en-US" sz="2800" b="0" i="0" u="none" strike="noStrike">
              <a:ln>
                <a:solidFill>
                  <a:schemeClr val="bg2">
                    <a:lumMod val="25000"/>
                  </a:schemeClr>
                </a:solidFill>
              </a:ln>
              <a:solidFill>
                <a:srgbClr val="FFFF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cs typeface="B Titr"/>
            </a:rPr>
            <a:pPr algn="ctr" rtl="1"/>
            <a:t>65%</a:t>
          </a:fld>
          <a:endParaRPr lang="fa-IR" sz="2800">
            <a:ln>
              <a:solidFill>
                <a:schemeClr val="bg2">
                  <a:lumMod val="25000"/>
                </a:schemeClr>
              </a:solidFill>
            </a:ln>
            <a:solidFill>
              <a:srgbClr val="FFFF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Impact" panose="020B0806030902050204" pitchFamily="34" charset="0"/>
          </a:endParaRPr>
        </a:p>
      </xdr:txBody>
    </xdr:sp>
    <xdr:clientData/>
  </xdr:twoCellAnchor>
  <xdr:twoCellAnchor>
    <xdr:from>
      <xdr:col>13</xdr:col>
      <xdr:colOff>352425</xdr:colOff>
      <xdr:row>16</xdr:row>
      <xdr:rowOff>66675</xdr:rowOff>
    </xdr:from>
    <xdr:to>
      <xdr:col>14</xdr:col>
      <xdr:colOff>895350</xdr:colOff>
      <xdr:row>18</xdr:row>
      <xdr:rowOff>104775</xdr:rowOff>
    </xdr:to>
    <xdr:sp macro="" textlink="$H$7">
      <xdr:nvSpPr>
        <xdr:cNvPr id="13" name="TextBox 12"/>
        <xdr:cNvSpPr txBox="1"/>
      </xdr:nvSpPr>
      <xdr:spPr>
        <a:xfrm>
          <a:off x="11229708300" y="3457575"/>
          <a:ext cx="12287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fld id="{3AF939FD-CC25-4FED-8F53-F9D7245F2894}" type="TxLink">
            <a:rPr lang="fa-IR" sz="1400" b="0" i="0" u="none" strike="noStrike">
              <a:solidFill>
                <a:srgbClr val="000000"/>
              </a:solidFill>
              <a:cs typeface="B Titr"/>
            </a:rPr>
            <a:pPr algn="ctr" rtl="1"/>
            <a:t>راه سازی</a:t>
          </a:fld>
          <a:endParaRPr lang="fa-IR" sz="14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304799</xdr:colOff>
      <xdr:row>8</xdr:row>
      <xdr:rowOff>166132</xdr:rowOff>
    </xdr:from>
    <xdr:to>
      <xdr:col>12</xdr:col>
      <xdr:colOff>609600</xdr:colOff>
      <xdr:row>16</xdr:row>
      <xdr:rowOff>161925</xdr:rowOff>
    </xdr:to>
    <xdr:sp macro="" textlink="">
      <xdr:nvSpPr>
        <xdr:cNvPr id="6" name="Round Same Side Corner Rectangle 5"/>
        <xdr:cNvSpPr/>
      </xdr:nvSpPr>
      <xdr:spPr>
        <a:xfrm>
          <a:off x="11231632350" y="2118757"/>
          <a:ext cx="2657476" cy="1519793"/>
        </a:xfrm>
        <a:prstGeom prst="round2SameRect">
          <a:avLst>
            <a:gd name="adj1" fmla="val 33334"/>
            <a:gd name="adj2" fmla="val 0"/>
          </a:avLst>
        </a:prstGeom>
        <a:solidFill>
          <a:schemeClr val="accent1">
            <a:lumMod val="20000"/>
            <a:lumOff val="80000"/>
          </a:schemeClr>
        </a:solidFill>
        <a:ln w="19050"/>
        <a:effectLst>
          <a:softEdge rad="3175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7</xdr:col>
      <xdr:colOff>299703</xdr:colOff>
      <xdr:row>7</xdr:row>
      <xdr:rowOff>179406</xdr:rowOff>
    </xdr:from>
    <xdr:to>
      <xdr:col>13</xdr:col>
      <xdr:colOff>380790</xdr:colOff>
      <xdr:row>19</xdr:row>
      <xdr:rowOff>162381</xdr:rowOff>
    </xdr:to>
    <xdr:grpSp>
      <xdr:nvGrpSpPr>
        <xdr:cNvPr id="2" name="Group 1"/>
        <xdr:cNvGrpSpPr/>
      </xdr:nvGrpSpPr>
      <xdr:grpSpPr>
        <a:xfrm>
          <a:off x="11211427257" y="1935578"/>
          <a:ext cx="4059759" cy="2235241"/>
          <a:chOff x="11192344916" y="814035"/>
          <a:chExt cx="4552511" cy="2694478"/>
        </a:xfrm>
        <a:noFill/>
      </xdr:grpSpPr>
      <xdr:graphicFrame macro="">
        <xdr:nvGraphicFramePr>
          <xdr:cNvPr id="3" name="Chart 2"/>
          <xdr:cNvGraphicFramePr/>
        </xdr:nvGraphicFramePr>
        <xdr:xfrm>
          <a:off x="11192344916" y="814035"/>
          <a:ext cx="4552511" cy="26944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$L$7">
        <xdr:nvSpPr>
          <xdr:cNvPr id="4" name="TextBox 3"/>
          <xdr:cNvSpPr txBox="1"/>
        </xdr:nvSpPr>
        <xdr:spPr>
          <a:xfrm>
            <a:off x="11194219445" y="2420068"/>
            <a:ext cx="867725" cy="31717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fld id="{C8051203-EAB6-4C2A-940F-98163992D11F}" type="TxLink">
              <a:rPr lang="en-US" sz="2400" b="0" i="0" u="none" strike="noStrike"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  <a:solidFill>
                  <a:srgbClr val="FFC000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Impact" panose="020B0806030902050204" pitchFamily="34" charset="0"/>
                <a:cs typeface="B Titr"/>
              </a:rPr>
              <a:pPr algn="ctr" rtl="1"/>
              <a:t>16%</a:t>
            </a:fld>
            <a:endParaRPr lang="fa-IR" sz="2400"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</a:endParaRPr>
          </a:p>
        </xdr:txBody>
      </xdr:sp>
      <xdr:sp macro="" textlink="$K$7">
        <xdr:nvSpPr>
          <xdr:cNvPr id="5" name="TextBox 4"/>
          <xdr:cNvSpPr txBox="1"/>
        </xdr:nvSpPr>
        <xdr:spPr>
          <a:xfrm>
            <a:off x="11195700204" y="997649"/>
            <a:ext cx="956122" cy="329409"/>
          </a:xfrm>
          <a:prstGeom prst="flowChartAlternateProcess">
            <a:avLst/>
          </a:prstGeom>
          <a:solidFill>
            <a:srgbClr val="FFC000"/>
          </a:solidFill>
          <a:ln w="9525" cmpd="sng">
            <a:noFill/>
          </a:ln>
          <a:effectLst>
            <a:reflection blurRad="6350" stA="52000" endA="300" endPos="35000" dir="5400000" sy="-100000" algn="bl" rotWithShape="0"/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fld id="{017CA34C-F2D5-4A62-B8F9-7DD602564D28}" type="TxLink">
              <a:rPr lang="fa-IR" sz="1200" b="0" i="0" u="none" strike="noStrike">
                <a:solidFill>
                  <a:schemeClr val="tx1">
                    <a:lumMod val="85000"/>
                    <a:lumOff val="15000"/>
                  </a:schemeClr>
                </a:solidFill>
                <a:cs typeface="B Titr"/>
              </a:rPr>
              <a:pPr algn="ctr" rtl="1"/>
              <a:t>پروژه4</a:t>
            </a:fld>
            <a:endParaRPr lang="fa-IR" sz="1200">
              <a:solidFill>
                <a:schemeClr val="tx1">
                  <a:lumMod val="85000"/>
                  <a:lumOff val="15000"/>
                </a:schemeClr>
              </a:solidFill>
            </a:endParaRPr>
          </a:p>
        </xdr:txBody>
      </xdr:sp>
    </xdr:grpSp>
    <xdr:clientData/>
  </xdr:twoCellAnchor>
  <xdr:twoCellAnchor>
    <xdr:from>
      <xdr:col>12</xdr:col>
      <xdr:colOff>47625</xdr:colOff>
      <xdr:row>12</xdr:row>
      <xdr:rowOff>142874</xdr:rowOff>
    </xdr:from>
    <xdr:to>
      <xdr:col>12</xdr:col>
      <xdr:colOff>504825</xdr:colOff>
      <xdr:row>14</xdr:row>
      <xdr:rowOff>95249</xdr:rowOff>
    </xdr:to>
    <xdr:sp macro="" textlink="">
      <xdr:nvSpPr>
        <xdr:cNvPr id="7" name="TextBox 6"/>
        <xdr:cNvSpPr txBox="1"/>
      </xdr:nvSpPr>
      <xdr:spPr>
        <a:xfrm>
          <a:off x="11231737125" y="2895599"/>
          <a:ext cx="4572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>
              <a:latin typeface="Impact" panose="020B0806030902050204" pitchFamily="34" charset="0"/>
            </a:rPr>
            <a:t>0</a:t>
          </a:r>
          <a:endParaRPr lang="fa-IR" sz="1100">
            <a:latin typeface="Impact" panose="020B0806030902050204" pitchFamily="34" charset="0"/>
          </a:endParaRPr>
        </a:p>
      </xdr:txBody>
    </xdr:sp>
    <xdr:clientData/>
  </xdr:twoCellAnchor>
  <xdr:twoCellAnchor>
    <xdr:from>
      <xdr:col>9</xdr:col>
      <xdr:colOff>314325</xdr:colOff>
      <xdr:row>12</xdr:row>
      <xdr:rowOff>142874</xdr:rowOff>
    </xdr:from>
    <xdr:to>
      <xdr:col>10</xdr:col>
      <xdr:colOff>85725</xdr:colOff>
      <xdr:row>14</xdr:row>
      <xdr:rowOff>95249</xdr:rowOff>
    </xdr:to>
    <xdr:sp macro="" textlink="">
      <xdr:nvSpPr>
        <xdr:cNvPr id="8" name="TextBox 7"/>
        <xdr:cNvSpPr txBox="1"/>
      </xdr:nvSpPr>
      <xdr:spPr>
        <a:xfrm>
          <a:off x="11233823100" y="2895599"/>
          <a:ext cx="4572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100">
              <a:latin typeface="Impact" panose="020B0806030902050204" pitchFamily="34" charset="0"/>
            </a:rPr>
            <a:t>100</a:t>
          </a:r>
          <a:endParaRPr lang="fa-IR" sz="1100">
            <a:latin typeface="Impact" panose="020B0806030902050204" pitchFamily="34" charset="0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0.45924</cdr:x>
      <cdr:y>0.40338</cdr:y>
    </cdr:from>
    <cdr:to>
      <cdr:x>0.55163</cdr:x>
      <cdr:y>0.55737</cdr:y>
    </cdr:to>
    <cdr:sp macro="" textlink="">
      <cdr:nvSpPr>
        <cdr:cNvPr id="2" name="Oval 1"/>
        <cdr:cNvSpPr/>
      </cdr:nvSpPr>
      <cdr:spPr>
        <a:xfrm xmlns:a="http://schemas.openxmlformats.org/drawingml/2006/main">
          <a:off x="2099642" y="1106556"/>
          <a:ext cx="422413" cy="422413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a-IR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378962</xdr:colOff>
      <xdr:row>4</xdr:row>
      <xdr:rowOff>125405</xdr:rowOff>
    </xdr:from>
    <xdr:to>
      <xdr:col>14</xdr:col>
      <xdr:colOff>4266894</xdr:colOff>
      <xdr:row>16</xdr:row>
      <xdr:rowOff>75284</xdr:rowOff>
    </xdr:to>
    <xdr:grpSp>
      <xdr:nvGrpSpPr>
        <xdr:cNvPr id="3" name="Group 2"/>
        <xdr:cNvGrpSpPr/>
      </xdr:nvGrpSpPr>
      <xdr:grpSpPr>
        <a:xfrm>
          <a:off x="11220509414" y="997788"/>
          <a:ext cx="4573376" cy="2638244"/>
          <a:chOff x="11186980576" y="786552"/>
          <a:chExt cx="4571491" cy="2706526"/>
        </a:xfrm>
      </xdr:grpSpPr>
      <xdr:graphicFrame macro="">
        <xdr:nvGraphicFramePr>
          <xdr:cNvPr id="10" name="Chart 9"/>
          <xdr:cNvGraphicFramePr/>
        </xdr:nvGraphicFramePr>
        <xdr:xfrm>
          <a:off x="11186980576" y="786552"/>
          <a:ext cx="4571491" cy="27065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1" name="Oval 10"/>
          <xdr:cNvSpPr/>
        </xdr:nvSpPr>
        <xdr:spPr>
          <a:xfrm>
            <a:off x="11189110712" y="1927923"/>
            <a:ext cx="363682" cy="358588"/>
          </a:xfrm>
          <a:prstGeom prst="ellipse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fa-IR" sz="1100"/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11188634462" y="1901944"/>
            <a:ext cx="294409" cy="323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en-US" sz="1400">
                <a:latin typeface="Impact" panose="020B0806030902050204" pitchFamily="34" charset="0"/>
              </a:rPr>
              <a:t>0</a:t>
            </a:r>
            <a:endParaRPr lang="fa-IR" sz="1400">
              <a:latin typeface="Impact" panose="020B0806030902050204" pitchFamily="34" charset="0"/>
            </a:endParaRP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11189725507" y="1901944"/>
            <a:ext cx="441614" cy="323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ctr"/>
          <a:lstStyle/>
          <a:p>
            <a:pPr algn="ctr" rtl="1"/>
            <a:r>
              <a:rPr lang="en-US" sz="1400">
                <a:latin typeface="Impact" panose="020B0806030902050204" pitchFamily="34" charset="0"/>
              </a:rPr>
              <a:t>100</a:t>
            </a:r>
            <a:endParaRPr lang="fa-IR" sz="1400">
              <a:latin typeface="Impact" panose="020B0806030902050204" pitchFamily="34" charset="0"/>
            </a:endParaRPr>
          </a:p>
        </xdr:txBody>
      </xdr:sp>
    </xdr:grpSp>
    <xdr:clientData/>
  </xdr:twoCellAnchor>
  <xdr:twoCellAnchor>
    <xdr:from>
      <xdr:col>14</xdr:col>
      <xdr:colOff>1467970</xdr:colOff>
      <xdr:row>12</xdr:row>
      <xdr:rowOff>112058</xdr:rowOff>
    </xdr:from>
    <xdr:to>
      <xdr:col>14</xdr:col>
      <xdr:colOff>2375646</xdr:colOff>
      <xdr:row>13</xdr:row>
      <xdr:rowOff>246529</xdr:rowOff>
    </xdr:to>
    <xdr:sp macro="" textlink="$I$7">
      <xdr:nvSpPr>
        <xdr:cNvPr id="7" name="TextBox 6"/>
        <xdr:cNvSpPr txBox="1"/>
      </xdr:nvSpPr>
      <xdr:spPr>
        <a:xfrm>
          <a:off x="11191538824" y="2577352"/>
          <a:ext cx="907676" cy="42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fld id="{8B79D68D-5B11-4DF1-B515-3373EA282C36}" type="TxLink">
            <a:rPr lang="en-US" sz="2400" b="0" i="0" u="none" strike="noStrike"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solidFill>
                <a:srgbClr val="FFC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ea typeface="Tahoma"/>
              <a:cs typeface="B Titr"/>
            </a:rPr>
            <a:pPr algn="ctr" rtl="1"/>
            <a:t>16%</a:t>
          </a:fld>
          <a:endParaRPr lang="fa-IR" sz="4800">
            <a:ln>
              <a:solidFill>
                <a:schemeClr val="tx1">
                  <a:lumMod val="85000"/>
                  <a:lumOff val="15000"/>
                </a:schemeClr>
              </a:solidFill>
            </a:ln>
            <a:solidFill>
              <a:srgbClr val="FFC0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Impact" panose="020B080603090205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8"/>
  <sheetViews>
    <sheetView rightToLeft="1" topLeftCell="E1" workbookViewId="0">
      <selection activeCell="C2" sqref="C2:C8"/>
    </sheetView>
  </sheetViews>
  <sheetFormatPr defaultRowHeight="14.25" x14ac:dyDescent="0.2"/>
  <cols>
    <col min="3" max="3" width="12" customWidth="1"/>
    <col min="4" max="4" width="12.75" customWidth="1"/>
  </cols>
  <sheetData>
    <row r="1" spans="3:4" ht="22.5" x14ac:dyDescent="0.2">
      <c r="C1" s="42" t="s">
        <v>26</v>
      </c>
      <c r="D1" s="42" t="s">
        <v>25</v>
      </c>
    </row>
    <row r="2" spans="3:4" ht="22.5" x14ac:dyDescent="0.2">
      <c r="C2" s="43">
        <v>0.92091292735873431</v>
      </c>
      <c r="D2" s="44" t="s">
        <v>39</v>
      </c>
    </row>
    <row r="3" spans="3:4" ht="22.5" x14ac:dyDescent="0.2">
      <c r="C3" s="43">
        <v>0.68936704449791741</v>
      </c>
      <c r="D3" s="44" t="s">
        <v>40</v>
      </c>
    </row>
    <row r="4" spans="3:4" ht="22.5" x14ac:dyDescent="0.2">
      <c r="C4" s="43">
        <v>0.22103817722297781</v>
      </c>
      <c r="D4" s="44" t="s">
        <v>28</v>
      </c>
    </row>
    <row r="5" spans="3:4" ht="22.5" x14ac:dyDescent="0.2">
      <c r="C5" s="43">
        <v>0.95406820253960423</v>
      </c>
      <c r="D5" s="44" t="s">
        <v>41</v>
      </c>
    </row>
    <row r="6" spans="3:4" ht="22.5" x14ac:dyDescent="0.2">
      <c r="C6" s="43">
        <v>0.7105514879598076</v>
      </c>
      <c r="D6" s="44" t="s">
        <v>42</v>
      </c>
    </row>
    <row r="7" spans="3:4" ht="22.5" x14ac:dyDescent="0.2">
      <c r="C7" s="43">
        <v>0.88747043969061645</v>
      </c>
      <c r="D7" s="44" t="s">
        <v>43</v>
      </c>
    </row>
    <row r="8" spans="3:4" ht="22.5" x14ac:dyDescent="0.2">
      <c r="C8" s="43">
        <v>1</v>
      </c>
      <c r="D8" s="44" t="s">
        <v>44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topLeftCell="G2" zoomScale="115" zoomScaleNormal="115" workbookViewId="0">
      <selection activeCell="M7" sqref="M7"/>
    </sheetView>
  </sheetViews>
  <sheetFormatPr defaultRowHeight="14.25" x14ac:dyDescent="0.2"/>
  <cols>
    <col min="1" max="5" width="2.375" customWidth="1"/>
    <col min="8" max="8" width="9.25" customWidth="1"/>
    <col min="9" max="9" width="12.625" customWidth="1"/>
    <col min="12" max="12" width="11.375" customWidth="1"/>
    <col min="13" max="13" width="10.75" customWidth="1"/>
    <col min="15" max="15" width="62.25" customWidth="1"/>
  </cols>
  <sheetData>
    <row r="1" spans="7:17" ht="15" thickBot="1" x14ac:dyDescent="0.25"/>
    <row r="2" spans="7:17" ht="28.5" x14ac:dyDescent="0.75">
      <c r="G2" s="13" t="s">
        <v>32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">
      <c r="G4" s="1"/>
      <c r="H4" s="2"/>
      <c r="I4" s="2"/>
      <c r="J4" s="2"/>
      <c r="K4" s="2"/>
      <c r="L4" s="2"/>
      <c r="M4" s="2"/>
      <c r="N4" s="2"/>
      <c r="O4" s="3"/>
    </row>
    <row r="5" spans="7:17" x14ac:dyDescent="0.2">
      <c r="G5" s="7"/>
      <c r="J5" s="8"/>
      <c r="K5" s="8"/>
      <c r="L5" s="8"/>
      <c r="M5" s="8"/>
      <c r="N5" s="8"/>
      <c r="O5" s="9"/>
    </row>
    <row r="6" spans="7:17" ht="23.25" thickBot="1" x14ac:dyDescent="0.25">
      <c r="G6" s="7"/>
      <c r="H6" s="11" t="s">
        <v>25</v>
      </c>
      <c r="I6" s="11" t="s">
        <v>26</v>
      </c>
      <c r="J6" s="26"/>
      <c r="K6" s="33"/>
      <c r="L6" s="26" t="s">
        <v>35</v>
      </c>
      <c r="M6" s="35">
        <v>5</v>
      </c>
      <c r="N6" s="32"/>
      <c r="O6" s="9"/>
    </row>
    <row r="7" spans="7:17" ht="23.25" thickBot="1" x14ac:dyDescent="0.25">
      <c r="G7" s="7"/>
      <c r="H7" s="12" t="s">
        <v>27</v>
      </c>
      <c r="I7" s="25">
        <v>0.6</v>
      </c>
      <c r="J7" s="27"/>
      <c r="K7" s="33"/>
      <c r="L7" s="28" t="s">
        <v>34</v>
      </c>
      <c r="M7" s="35">
        <f>100-M8</f>
        <v>40</v>
      </c>
      <c r="N7" s="32"/>
      <c r="O7" s="9"/>
    </row>
    <row r="8" spans="7:17" x14ac:dyDescent="0.2">
      <c r="G8" s="7"/>
      <c r="J8" s="27"/>
      <c r="K8" s="33"/>
      <c r="L8" s="29" t="s">
        <v>26</v>
      </c>
      <c r="M8" s="35">
        <f>I7*100</f>
        <v>60</v>
      </c>
      <c r="N8" s="32"/>
      <c r="O8" s="9"/>
    </row>
    <row r="9" spans="7:17" x14ac:dyDescent="0.2">
      <c r="G9" s="7"/>
      <c r="J9" s="27"/>
      <c r="K9" s="33"/>
      <c r="L9" s="29" t="s">
        <v>33</v>
      </c>
      <c r="M9" s="35">
        <v>5</v>
      </c>
      <c r="N9" s="32"/>
      <c r="O9" s="9"/>
    </row>
    <row r="10" spans="7:17" x14ac:dyDescent="0.2">
      <c r="G10" s="7"/>
      <c r="J10" s="27"/>
      <c r="K10" s="33"/>
      <c r="L10" s="28"/>
      <c r="M10" s="30"/>
      <c r="N10" s="32"/>
      <c r="O10" s="9"/>
    </row>
    <row r="11" spans="7:17" x14ac:dyDescent="0.2">
      <c r="G11" s="7"/>
      <c r="J11" s="27"/>
      <c r="K11" s="33"/>
      <c r="L11" s="31"/>
      <c r="M11" s="26"/>
      <c r="N11" s="32"/>
      <c r="O11" s="9"/>
    </row>
    <row r="12" spans="7:17" x14ac:dyDescent="0.2">
      <c r="G12" s="7"/>
      <c r="J12" s="27"/>
      <c r="K12" s="33"/>
      <c r="L12" s="34"/>
      <c r="M12" s="33"/>
      <c r="N12" s="32"/>
      <c r="O12" s="9"/>
    </row>
    <row r="13" spans="7:17" x14ac:dyDescent="0.2">
      <c r="G13" s="7"/>
      <c r="J13" s="27"/>
      <c r="K13" s="32"/>
      <c r="L13" s="32"/>
      <c r="M13" s="32"/>
      <c r="N13" s="32"/>
      <c r="O13" s="9"/>
    </row>
    <row r="14" spans="7:17" x14ac:dyDescent="0.2">
      <c r="G14" s="7"/>
      <c r="J14" s="27"/>
      <c r="K14" s="32"/>
      <c r="L14" s="32"/>
      <c r="M14" s="32"/>
      <c r="N14" s="32"/>
      <c r="O14" s="9"/>
    </row>
    <row r="15" spans="7:17" x14ac:dyDescent="0.2">
      <c r="G15" s="7"/>
      <c r="J15" s="27"/>
      <c r="K15" s="32"/>
      <c r="L15" s="32"/>
      <c r="M15" s="32"/>
      <c r="N15" s="32"/>
      <c r="O15" s="9"/>
    </row>
    <row r="16" spans="7:17" x14ac:dyDescent="0.2">
      <c r="G16" s="7"/>
      <c r="J16" s="27"/>
      <c r="K16" s="32"/>
      <c r="L16" s="32"/>
      <c r="M16" s="32"/>
      <c r="N16" s="32"/>
      <c r="O16" s="9"/>
    </row>
    <row r="17" spans="7:15" x14ac:dyDescent="0.2">
      <c r="G17" s="7"/>
      <c r="J17" s="27"/>
      <c r="K17" s="32"/>
      <c r="L17" s="32"/>
      <c r="M17" s="32"/>
      <c r="N17" s="32"/>
      <c r="O17" s="9"/>
    </row>
    <row r="18" spans="7:15" x14ac:dyDescent="0.2">
      <c r="G18" s="7"/>
      <c r="H18" s="8"/>
      <c r="I18" s="8"/>
      <c r="J18" s="8"/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R19"/>
  <sheetViews>
    <sheetView showGridLines="0" showRowColHeaders="0" rightToLeft="1" topLeftCell="E1" zoomScaleNormal="100" workbookViewId="0">
      <selection activeCell="N14" sqref="N14"/>
    </sheetView>
  </sheetViews>
  <sheetFormatPr defaultRowHeight="14.25" x14ac:dyDescent="0.2"/>
  <cols>
    <col min="1" max="5" width="2.375" style="106" customWidth="1"/>
    <col min="6" max="6" width="2.5" style="106" customWidth="1"/>
    <col min="7" max="8" width="8.5" style="106" customWidth="1"/>
    <col min="9" max="9" width="15" style="106" bestFit="1" customWidth="1"/>
    <col min="10" max="10" width="11.25" style="106" bestFit="1" customWidth="1"/>
    <col min="11" max="11" width="10.75" style="106" bestFit="1" customWidth="1"/>
    <col min="12" max="12" width="11" style="106" bestFit="1" customWidth="1"/>
    <col min="13" max="13" width="10.75" style="106" bestFit="1" customWidth="1"/>
    <col min="14" max="14" width="11.625" style="106" bestFit="1" customWidth="1"/>
    <col min="15" max="15" width="11.875" style="106" bestFit="1" customWidth="1"/>
    <col min="16" max="16" width="62.25" style="106" customWidth="1"/>
    <col min="17" max="22" width="9" style="106"/>
    <col min="23" max="23" width="9.125" style="106" customWidth="1"/>
    <col min="24" max="16384" width="9" style="106"/>
  </cols>
  <sheetData>
    <row r="1" spans="7:18" ht="15" thickBot="1" x14ac:dyDescent="0.25"/>
    <row r="2" spans="7:18" ht="30" thickTop="1" thickBot="1" x14ac:dyDescent="0.8">
      <c r="G2" s="107" t="s">
        <v>67</v>
      </c>
      <c r="H2" s="108"/>
      <c r="I2" s="108"/>
      <c r="J2" s="108"/>
      <c r="K2" s="108"/>
      <c r="L2" s="108"/>
      <c r="M2" s="108"/>
      <c r="N2" s="108"/>
      <c r="O2" s="108"/>
      <c r="P2" s="109"/>
      <c r="R2" s="110"/>
    </row>
    <row r="3" spans="7:18" x14ac:dyDescent="0.2">
      <c r="G3" s="111"/>
      <c r="H3" s="112"/>
      <c r="I3" s="112"/>
      <c r="J3" s="112"/>
      <c r="K3" s="112"/>
      <c r="L3" s="112"/>
      <c r="M3" s="112"/>
      <c r="N3" s="112"/>
      <c r="O3" s="112"/>
      <c r="P3" s="113"/>
    </row>
    <row r="4" spans="7:18" ht="22.5" x14ac:dyDescent="0.2">
      <c r="G4" s="114"/>
      <c r="H4" s="115"/>
      <c r="I4" s="116" t="s">
        <v>68</v>
      </c>
      <c r="J4" s="117" t="s">
        <v>69</v>
      </c>
      <c r="K4" s="117" t="s">
        <v>70</v>
      </c>
      <c r="L4" s="117" t="s">
        <v>71</v>
      </c>
      <c r="M4" s="117" t="s">
        <v>72</v>
      </c>
      <c r="N4" s="117" t="s">
        <v>73</v>
      </c>
      <c r="O4" s="117" t="s">
        <v>74</v>
      </c>
      <c r="P4" s="118"/>
    </row>
    <row r="5" spans="7:18" ht="23.25" thickBot="1" x14ac:dyDescent="0.25">
      <c r="G5" s="114"/>
      <c r="H5" s="115"/>
      <c r="I5" s="119" t="s">
        <v>75</v>
      </c>
      <c r="J5" s="119">
        <v>1900</v>
      </c>
      <c r="K5" s="119">
        <f t="shared" ref="K5:K11" si="0">IF(J5=MAX($J$5:$J$11),J5,0)</f>
        <v>1900</v>
      </c>
      <c r="L5" s="119">
        <f t="shared" ref="L5:L11" si="1">MIN($J$5:$J$11)/2</f>
        <v>600</v>
      </c>
      <c r="M5" s="119">
        <f t="shared" ref="M5:M11" si="2">J5-L5</f>
        <v>1300</v>
      </c>
      <c r="N5" s="119">
        <f t="shared" ref="N5:N11" si="3">IF(J5=MAX($J$5:$J$11),L5,0)</f>
        <v>600</v>
      </c>
      <c r="O5" s="119">
        <f t="shared" ref="O5:O11" si="4">IF(J5=MAX($J$5:$J$11),M5,0)</f>
        <v>1300</v>
      </c>
      <c r="P5" s="118"/>
    </row>
    <row r="6" spans="7:18" ht="23.25" thickBot="1" x14ac:dyDescent="0.25">
      <c r="G6" s="114"/>
      <c r="H6" s="115"/>
      <c r="I6" s="119" t="s">
        <v>76</v>
      </c>
      <c r="J6" s="119">
        <v>1630</v>
      </c>
      <c r="K6" s="119">
        <f t="shared" si="0"/>
        <v>0</v>
      </c>
      <c r="L6" s="119">
        <f t="shared" si="1"/>
        <v>600</v>
      </c>
      <c r="M6" s="119">
        <f t="shared" si="2"/>
        <v>1030</v>
      </c>
      <c r="N6" s="119">
        <f t="shared" si="3"/>
        <v>0</v>
      </c>
      <c r="O6" s="119">
        <f t="shared" si="4"/>
        <v>0</v>
      </c>
      <c r="P6" s="118"/>
    </row>
    <row r="7" spans="7:18" ht="23.25" thickBot="1" x14ac:dyDescent="0.25">
      <c r="G7" s="114"/>
      <c r="H7" s="115"/>
      <c r="I7" s="119" t="s">
        <v>77</v>
      </c>
      <c r="J7" s="119">
        <v>1200</v>
      </c>
      <c r="K7" s="119">
        <f t="shared" si="0"/>
        <v>0</v>
      </c>
      <c r="L7" s="119">
        <f t="shared" si="1"/>
        <v>600</v>
      </c>
      <c r="M7" s="119">
        <f t="shared" si="2"/>
        <v>600</v>
      </c>
      <c r="N7" s="119">
        <f t="shared" si="3"/>
        <v>0</v>
      </c>
      <c r="O7" s="119">
        <f t="shared" si="4"/>
        <v>0</v>
      </c>
      <c r="P7" s="118"/>
    </row>
    <row r="8" spans="7:18" ht="23.25" thickBot="1" x14ac:dyDescent="0.25">
      <c r="G8" s="114"/>
      <c r="H8" s="115"/>
      <c r="I8" s="119" t="s">
        <v>78</v>
      </c>
      <c r="J8" s="119">
        <v>1360</v>
      </c>
      <c r="K8" s="119">
        <f t="shared" si="0"/>
        <v>0</v>
      </c>
      <c r="L8" s="119">
        <f t="shared" si="1"/>
        <v>600</v>
      </c>
      <c r="M8" s="119">
        <f t="shared" si="2"/>
        <v>760</v>
      </c>
      <c r="N8" s="119">
        <f t="shared" si="3"/>
        <v>0</v>
      </c>
      <c r="O8" s="119">
        <f t="shared" si="4"/>
        <v>0</v>
      </c>
      <c r="P8" s="118"/>
      <c r="R8" s="120"/>
    </row>
    <row r="9" spans="7:18" ht="23.25" thickBot="1" x14ac:dyDescent="0.25">
      <c r="G9" s="114"/>
      <c r="H9" s="115"/>
      <c r="I9" s="119" t="s">
        <v>79</v>
      </c>
      <c r="J9" s="119">
        <v>1881</v>
      </c>
      <c r="K9" s="119">
        <f t="shared" si="0"/>
        <v>0</v>
      </c>
      <c r="L9" s="119">
        <f t="shared" si="1"/>
        <v>600</v>
      </c>
      <c r="M9" s="119">
        <f t="shared" si="2"/>
        <v>1281</v>
      </c>
      <c r="N9" s="119">
        <f t="shared" si="3"/>
        <v>0</v>
      </c>
      <c r="O9" s="119">
        <f t="shared" si="4"/>
        <v>0</v>
      </c>
      <c r="P9" s="118"/>
    </row>
    <row r="10" spans="7:18" ht="23.25" thickBot="1" x14ac:dyDescent="0.25">
      <c r="G10" s="114"/>
      <c r="H10" s="115"/>
      <c r="I10" s="119" t="s">
        <v>80</v>
      </c>
      <c r="J10" s="119">
        <v>1443</v>
      </c>
      <c r="K10" s="119">
        <f t="shared" si="0"/>
        <v>0</v>
      </c>
      <c r="L10" s="119">
        <f t="shared" si="1"/>
        <v>600</v>
      </c>
      <c r="M10" s="119">
        <f t="shared" si="2"/>
        <v>843</v>
      </c>
      <c r="N10" s="119">
        <f t="shared" si="3"/>
        <v>0</v>
      </c>
      <c r="O10" s="119">
        <f t="shared" si="4"/>
        <v>0</v>
      </c>
      <c r="P10" s="118"/>
    </row>
    <row r="11" spans="7:18" ht="23.25" thickBot="1" x14ac:dyDescent="0.25">
      <c r="G11" s="114"/>
      <c r="H11" s="115"/>
      <c r="I11" s="119" t="s">
        <v>81</v>
      </c>
      <c r="J11" s="119">
        <v>1320</v>
      </c>
      <c r="K11" s="119">
        <f t="shared" si="0"/>
        <v>0</v>
      </c>
      <c r="L11" s="119">
        <f t="shared" si="1"/>
        <v>600</v>
      </c>
      <c r="M11" s="119">
        <f t="shared" si="2"/>
        <v>720</v>
      </c>
      <c r="N11" s="119">
        <f t="shared" si="3"/>
        <v>0</v>
      </c>
      <c r="O11" s="119">
        <f t="shared" si="4"/>
        <v>0</v>
      </c>
      <c r="P11" s="118"/>
    </row>
    <row r="12" spans="7:18" x14ac:dyDescent="0.2">
      <c r="G12" s="114"/>
      <c r="H12" s="115"/>
      <c r="I12" s="115"/>
      <c r="J12" s="121"/>
      <c r="K12" s="122"/>
      <c r="L12" s="122"/>
      <c r="M12" s="115"/>
      <c r="N12" s="115"/>
      <c r="O12" s="115"/>
      <c r="P12" s="118"/>
    </row>
    <row r="13" spans="7:18" x14ac:dyDescent="0.2">
      <c r="G13" s="114"/>
      <c r="H13" s="115"/>
      <c r="I13" s="115"/>
      <c r="J13" s="121"/>
      <c r="K13" s="122"/>
      <c r="L13" s="122"/>
      <c r="M13" s="115"/>
      <c r="N13" s="115"/>
      <c r="O13" s="115"/>
      <c r="P13" s="118"/>
    </row>
    <row r="14" spans="7:18" x14ac:dyDescent="0.2">
      <c r="G14" s="114"/>
      <c r="H14" s="115"/>
      <c r="I14" s="115"/>
      <c r="J14" s="121"/>
      <c r="K14" s="123"/>
      <c r="L14" s="115"/>
      <c r="M14" s="115"/>
      <c r="N14" s="115"/>
      <c r="O14" s="115"/>
      <c r="P14" s="118"/>
    </row>
    <row r="15" spans="7:18" x14ac:dyDescent="0.2">
      <c r="G15" s="114"/>
      <c r="H15" s="115"/>
      <c r="I15" s="124"/>
      <c r="J15" s="125"/>
      <c r="K15" s="123"/>
      <c r="L15" s="115"/>
      <c r="M15" s="115"/>
      <c r="N15" s="115"/>
      <c r="O15" s="115"/>
      <c r="P15" s="118"/>
    </row>
    <row r="16" spans="7:18" x14ac:dyDescent="0.2">
      <c r="G16" s="114"/>
      <c r="H16" s="115"/>
      <c r="I16" s="126"/>
      <c r="J16" s="126"/>
      <c r="K16" s="123"/>
      <c r="L16" s="115"/>
      <c r="M16" s="115"/>
      <c r="N16" s="115"/>
      <c r="O16" s="115"/>
      <c r="P16" s="118"/>
    </row>
    <row r="17" spans="7:16" x14ac:dyDescent="0.2">
      <c r="G17" s="114"/>
      <c r="H17" s="115"/>
      <c r="I17" s="126"/>
      <c r="J17" s="126"/>
      <c r="K17" s="115"/>
      <c r="L17" s="115"/>
      <c r="M17" s="115"/>
      <c r="N17" s="115"/>
      <c r="O17" s="115"/>
      <c r="P17" s="118"/>
    </row>
    <row r="18" spans="7:16" ht="15" thickBot="1" x14ac:dyDescent="0.25">
      <c r="G18" s="127"/>
      <c r="H18" s="128"/>
      <c r="I18" s="129"/>
      <c r="J18" s="129"/>
      <c r="K18" s="128"/>
      <c r="L18" s="128"/>
      <c r="M18" s="128"/>
      <c r="N18" s="128"/>
      <c r="O18" s="128"/>
      <c r="P18" s="130"/>
    </row>
    <row r="19" spans="7:16" x14ac:dyDescent="0.2">
      <c r="G19" s="114"/>
      <c r="H19" s="115"/>
      <c r="I19" s="115"/>
      <c r="J19" s="115"/>
      <c r="K19" s="115"/>
      <c r="L19" s="115"/>
      <c r="M19" s="115"/>
      <c r="N19" s="115"/>
      <c r="O19" s="115"/>
      <c r="P19" s="118"/>
    </row>
  </sheetData>
  <conditionalFormatting sqref="I5:O11">
    <cfRule type="expression" dxfId="0" priority="1">
      <formula>$J5=MAX($J$5:$J$11)</formula>
    </cfRule>
  </conditionalFormatting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7"/>
  <sheetViews>
    <sheetView showGridLines="0" rightToLeft="1" workbookViewId="0">
      <selection activeCell="B1" sqref="B1"/>
    </sheetView>
  </sheetViews>
  <sheetFormatPr defaultRowHeight="14.25" x14ac:dyDescent="0.2"/>
  <cols>
    <col min="1" max="16384" width="9" style="131"/>
  </cols>
  <sheetData>
    <row r="1" spans="1:4" x14ac:dyDescent="0.2">
      <c r="B1" s="131" t="s">
        <v>82</v>
      </c>
    </row>
    <row r="2" spans="1:4" x14ac:dyDescent="0.2">
      <c r="A2" s="131" t="s">
        <v>83</v>
      </c>
      <c r="B2" s="132">
        <v>0.6</v>
      </c>
    </row>
    <row r="3" spans="1:4" x14ac:dyDescent="0.2">
      <c r="A3" s="131" t="s">
        <v>84</v>
      </c>
      <c r="B3" s="132">
        <v>0.15</v>
      </c>
    </row>
    <row r="4" spans="1:4" x14ac:dyDescent="0.2">
      <c r="A4" s="131" t="s">
        <v>85</v>
      </c>
      <c r="B4" s="132">
        <v>0.15</v>
      </c>
      <c r="D4" s="133"/>
    </row>
    <row r="5" spans="1:4" x14ac:dyDescent="0.2">
      <c r="A5" s="131" t="s">
        <v>86</v>
      </c>
      <c r="B5" s="132">
        <v>0.1</v>
      </c>
    </row>
    <row r="6" spans="1:4" x14ac:dyDescent="0.2">
      <c r="A6" s="131" t="s">
        <v>87</v>
      </c>
      <c r="B6" s="132">
        <v>0.85</v>
      </c>
    </row>
    <row r="7" spans="1:4" x14ac:dyDescent="0.2">
      <c r="A7" s="131" t="s">
        <v>88</v>
      </c>
      <c r="B7" s="132">
        <v>0.9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F1:S19"/>
  <sheetViews>
    <sheetView showGridLines="0" rightToLeft="1" topLeftCell="B2" zoomScale="82" zoomScaleNormal="82" workbookViewId="0">
      <selection activeCell="R9" sqref="R9"/>
    </sheetView>
  </sheetViews>
  <sheetFormatPr defaultRowHeight="14.25" x14ac:dyDescent="0.2"/>
  <cols>
    <col min="1" max="5" width="2.375" customWidth="1"/>
    <col min="9" max="9" width="9.75" customWidth="1"/>
    <col min="15" max="15" width="62.25" customWidth="1"/>
    <col min="22" max="22" width="4.375" customWidth="1"/>
    <col min="23" max="23" width="10.75" customWidth="1"/>
  </cols>
  <sheetData>
    <row r="1" spans="6:19" ht="15" thickBot="1" x14ac:dyDescent="0.25"/>
    <row r="2" spans="6:19" ht="30" thickTop="1" thickBot="1" x14ac:dyDescent="0.8">
      <c r="G2" s="13" t="s">
        <v>14</v>
      </c>
      <c r="H2" s="14"/>
      <c r="I2" s="14"/>
      <c r="J2" s="14"/>
      <c r="K2" s="14"/>
      <c r="L2" s="14"/>
      <c r="M2" s="14"/>
      <c r="N2" s="14"/>
      <c r="O2" s="15"/>
      <c r="Q2" s="39" t="s">
        <v>37</v>
      </c>
      <c r="R2" s="40"/>
      <c r="S2" s="41"/>
    </row>
    <row r="3" spans="6:19" ht="11.25" customHeight="1" thickTop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6:19" ht="28.5" x14ac:dyDescent="0.75">
      <c r="F4" s="47"/>
      <c r="G4" s="51"/>
      <c r="H4" s="2"/>
      <c r="I4" s="2"/>
      <c r="J4" s="2"/>
      <c r="K4" s="2"/>
      <c r="L4" s="2"/>
      <c r="M4" s="2"/>
      <c r="N4" s="2"/>
      <c r="O4" s="3"/>
      <c r="Q4" s="1"/>
      <c r="R4" s="37" t="s">
        <v>90</v>
      </c>
      <c r="S4" s="3"/>
    </row>
    <row r="5" spans="6:19" ht="29.25" thickBot="1" x14ac:dyDescent="0.8">
      <c r="G5" s="7"/>
      <c r="H5" s="11" t="s">
        <v>0</v>
      </c>
      <c r="I5" s="10" t="s">
        <v>1</v>
      </c>
      <c r="J5" s="8"/>
      <c r="K5" s="10" t="s">
        <v>1</v>
      </c>
      <c r="L5" s="11" t="s">
        <v>0</v>
      </c>
      <c r="M5" s="8"/>
      <c r="N5" s="8"/>
      <c r="O5" s="9"/>
      <c r="Q5" s="4"/>
      <c r="R5" s="38" t="s">
        <v>24</v>
      </c>
      <c r="S5" s="6"/>
    </row>
    <row r="6" spans="6:19" ht="36" thickBot="1" x14ac:dyDescent="0.8">
      <c r="F6" s="46"/>
      <c r="G6" s="7"/>
      <c r="H6" s="12" t="s">
        <v>2</v>
      </c>
      <c r="I6" s="12">
        <v>1864</v>
      </c>
      <c r="J6" s="8"/>
      <c r="K6" s="12">
        <v>1864</v>
      </c>
      <c r="L6" s="12" t="s">
        <v>2</v>
      </c>
      <c r="M6" s="8"/>
      <c r="N6" s="8"/>
      <c r="O6" s="9"/>
      <c r="Q6" s="4"/>
      <c r="R6" s="38" t="s">
        <v>51</v>
      </c>
      <c r="S6" s="6"/>
    </row>
    <row r="7" spans="6:19" ht="23.25" thickBot="1" x14ac:dyDescent="0.25">
      <c r="G7" s="7"/>
      <c r="H7" s="12" t="s">
        <v>3</v>
      </c>
      <c r="I7" s="12">
        <v>1974</v>
      </c>
      <c r="J7" s="8"/>
      <c r="K7" s="12">
        <v>1974</v>
      </c>
      <c r="L7" s="12" t="s">
        <v>3</v>
      </c>
      <c r="M7" s="8"/>
      <c r="N7" s="8"/>
      <c r="O7" s="9"/>
    </row>
    <row r="8" spans="6:19" ht="23.25" thickBot="1" x14ac:dyDescent="0.25">
      <c r="G8" s="7"/>
      <c r="H8" s="12" t="s">
        <v>4</v>
      </c>
      <c r="I8" s="12">
        <v>1081</v>
      </c>
      <c r="J8" s="8"/>
      <c r="K8" s="12">
        <v>1081</v>
      </c>
      <c r="L8" s="12" t="s">
        <v>4</v>
      </c>
      <c r="M8" s="8"/>
      <c r="N8" s="8"/>
      <c r="O8" s="9"/>
    </row>
    <row r="9" spans="6:19" ht="23.25" thickBot="1" x14ac:dyDescent="0.25">
      <c r="G9" s="7"/>
      <c r="H9" s="12" t="s">
        <v>5</v>
      </c>
      <c r="I9" s="12">
        <v>1761</v>
      </c>
      <c r="J9" s="8"/>
      <c r="K9" s="12">
        <v>1761</v>
      </c>
      <c r="L9" s="12" t="s">
        <v>5</v>
      </c>
      <c r="M9" s="8"/>
      <c r="N9" s="8"/>
      <c r="O9" s="9"/>
    </row>
    <row r="10" spans="6:19" ht="23.25" thickBot="1" x14ac:dyDescent="0.25">
      <c r="G10" s="7"/>
      <c r="H10" s="12" t="s">
        <v>6</v>
      </c>
      <c r="I10" s="12">
        <v>1289</v>
      </c>
      <c r="J10" s="8"/>
      <c r="K10" s="12">
        <v>1289</v>
      </c>
      <c r="L10" s="12" t="s">
        <v>6</v>
      </c>
      <c r="M10" s="8"/>
      <c r="N10" s="8"/>
      <c r="O10" s="9"/>
    </row>
    <row r="11" spans="6:19" ht="23.25" thickBot="1" x14ac:dyDescent="0.25">
      <c r="G11" s="7"/>
      <c r="H11" s="12" t="s">
        <v>7</v>
      </c>
      <c r="I11" s="12">
        <v>1512</v>
      </c>
      <c r="J11" s="8"/>
      <c r="K11" s="12">
        <v>1512</v>
      </c>
      <c r="L11" s="12" t="s">
        <v>7</v>
      </c>
      <c r="M11" s="8"/>
      <c r="N11" s="8"/>
      <c r="O11" s="9"/>
    </row>
    <row r="12" spans="6:19" ht="23.25" thickBot="1" x14ac:dyDescent="0.25">
      <c r="G12" s="7"/>
      <c r="H12" s="12" t="s">
        <v>8</v>
      </c>
      <c r="I12" s="12">
        <v>1292</v>
      </c>
      <c r="J12" s="8"/>
      <c r="K12" s="12">
        <v>1292</v>
      </c>
      <c r="L12" s="12" t="s">
        <v>8</v>
      </c>
      <c r="M12" s="8"/>
      <c r="N12" s="8"/>
      <c r="O12" s="9"/>
    </row>
    <row r="13" spans="6:19" ht="23.25" thickBot="1" x14ac:dyDescent="0.25">
      <c r="G13" s="7"/>
      <c r="H13" s="12" t="s">
        <v>9</v>
      </c>
      <c r="I13" s="12">
        <v>1851</v>
      </c>
      <c r="J13" s="8"/>
      <c r="K13" s="12">
        <v>1851</v>
      </c>
      <c r="L13" s="12" t="s">
        <v>9</v>
      </c>
      <c r="M13" s="8"/>
      <c r="N13" s="8"/>
      <c r="O13" s="9"/>
    </row>
    <row r="14" spans="6:19" ht="23.25" thickBot="1" x14ac:dyDescent="0.25">
      <c r="G14" s="7"/>
      <c r="H14" s="12" t="s">
        <v>10</v>
      </c>
      <c r="I14" s="12">
        <v>1413</v>
      </c>
      <c r="J14" s="8"/>
      <c r="K14" s="12">
        <v>1413</v>
      </c>
      <c r="L14" s="12" t="s">
        <v>10</v>
      </c>
      <c r="M14" s="8"/>
      <c r="N14" s="8"/>
      <c r="O14" s="9"/>
    </row>
    <row r="15" spans="6:19" ht="23.25" thickBot="1" x14ac:dyDescent="0.25">
      <c r="G15" s="7"/>
      <c r="H15" s="12" t="s">
        <v>11</v>
      </c>
      <c r="I15" s="12">
        <v>1339</v>
      </c>
      <c r="J15" s="8"/>
      <c r="K15" s="12">
        <v>1339</v>
      </c>
      <c r="L15" s="12" t="s">
        <v>11</v>
      </c>
      <c r="M15" s="8"/>
      <c r="N15" s="8"/>
      <c r="O15" s="9"/>
    </row>
    <row r="16" spans="6:19" ht="23.25" thickBot="1" x14ac:dyDescent="0.25">
      <c r="G16" s="7"/>
      <c r="H16" s="12" t="s">
        <v>12</v>
      </c>
      <c r="I16" s="12">
        <v>1530</v>
      </c>
      <c r="J16" s="8"/>
      <c r="K16" s="12">
        <v>1530</v>
      </c>
      <c r="L16" s="12" t="s">
        <v>12</v>
      </c>
      <c r="M16" s="8"/>
      <c r="N16" s="8"/>
      <c r="O16" s="9"/>
    </row>
    <row r="17" spans="7:15" ht="23.25" thickBot="1" x14ac:dyDescent="0.25">
      <c r="G17" s="7"/>
      <c r="H17" s="12" t="s">
        <v>13</v>
      </c>
      <c r="I17" s="12">
        <v>1563</v>
      </c>
      <c r="J17" s="8"/>
      <c r="K17" s="12">
        <v>1563</v>
      </c>
      <c r="L17" s="12" t="s">
        <v>13</v>
      </c>
      <c r="M17" s="8"/>
      <c r="N17" s="8"/>
      <c r="O17" s="9"/>
    </row>
    <row r="18" spans="7:15" x14ac:dyDescent="0.2">
      <c r="G18" s="7"/>
      <c r="H18" s="8"/>
      <c r="I18" s="8"/>
      <c r="J18" s="8"/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C1:Q15"/>
  <sheetViews>
    <sheetView showGridLines="0" rightToLeft="1" zoomScale="70" zoomScaleNormal="70" workbookViewId="0">
      <selection activeCell="E17" sqref="E17"/>
    </sheetView>
  </sheetViews>
  <sheetFormatPr defaultRowHeight="14.25" x14ac:dyDescent="0.2"/>
  <cols>
    <col min="4" max="4" width="14.75" customWidth="1"/>
    <col min="5" max="5" width="16.25" customWidth="1"/>
    <col min="17" max="17" width="14.5" customWidth="1"/>
    <col min="21" max="21" width="13.375" customWidth="1"/>
  </cols>
  <sheetData>
    <row r="1" spans="3:17" x14ac:dyDescent="0.2">
      <c r="Q1" s="36"/>
    </row>
    <row r="2" spans="3:17" x14ac:dyDescent="0.2">
      <c r="G2" s="74"/>
      <c r="H2" s="74"/>
      <c r="I2" s="74"/>
    </row>
    <row r="3" spans="3:17" ht="23.25" thickBot="1" x14ac:dyDescent="0.25">
      <c r="C3" s="75" t="s">
        <v>25</v>
      </c>
      <c r="D3" s="75" t="s">
        <v>58</v>
      </c>
      <c r="E3" s="75" t="s">
        <v>59</v>
      </c>
      <c r="F3" s="76" t="s">
        <v>19</v>
      </c>
      <c r="G3" s="74"/>
      <c r="H3" s="74"/>
      <c r="I3" s="74"/>
    </row>
    <row r="4" spans="3:17" ht="23.25" thickBot="1" x14ac:dyDescent="0.25">
      <c r="C4" s="12" t="s">
        <v>47</v>
      </c>
      <c r="D4" s="12">
        <v>9</v>
      </c>
      <c r="E4" s="12">
        <v>16</v>
      </c>
      <c r="F4" s="12">
        <f t="shared" ref="F4:F10" si="0">SUM(D4:E4)</f>
        <v>25</v>
      </c>
      <c r="G4" s="74"/>
      <c r="H4" s="74"/>
      <c r="I4" s="74"/>
      <c r="Q4" s="77" t="s">
        <v>60</v>
      </c>
    </row>
    <row r="5" spans="3:17" ht="23.25" thickBot="1" x14ac:dyDescent="0.25">
      <c r="C5" s="12" t="s">
        <v>48</v>
      </c>
      <c r="D5" s="12">
        <v>5</v>
      </c>
      <c r="E5" s="12">
        <v>16</v>
      </c>
      <c r="F5" s="12">
        <f t="shared" si="0"/>
        <v>21</v>
      </c>
      <c r="G5" s="74"/>
      <c r="H5" s="74"/>
      <c r="I5" s="74"/>
      <c r="Q5" s="12">
        <v>25</v>
      </c>
    </row>
    <row r="6" spans="3:17" ht="23.25" thickBot="1" x14ac:dyDescent="0.25">
      <c r="C6" s="12" t="s">
        <v>49</v>
      </c>
      <c r="D6" s="12">
        <v>20</v>
      </c>
      <c r="E6" s="12">
        <v>5</v>
      </c>
      <c r="F6" s="12">
        <f t="shared" si="0"/>
        <v>25</v>
      </c>
      <c r="G6" s="74"/>
      <c r="H6" s="74"/>
      <c r="I6" s="74"/>
      <c r="Q6" s="12">
        <v>21</v>
      </c>
    </row>
    <row r="7" spans="3:17" ht="23.25" thickBot="1" x14ac:dyDescent="0.25">
      <c r="C7" s="12" t="s">
        <v>50</v>
      </c>
      <c r="D7" s="12">
        <v>8</v>
      </c>
      <c r="E7" s="12">
        <v>19</v>
      </c>
      <c r="F7" s="12">
        <f t="shared" si="0"/>
        <v>27</v>
      </c>
      <c r="G7" s="74"/>
      <c r="H7" s="74"/>
      <c r="I7" s="74"/>
      <c r="Q7" s="12">
        <v>25</v>
      </c>
    </row>
    <row r="8" spans="3:17" ht="23.25" thickBot="1" x14ac:dyDescent="0.25">
      <c r="C8" s="12" t="s">
        <v>53</v>
      </c>
      <c r="D8" s="12">
        <v>11</v>
      </c>
      <c r="E8" s="12">
        <v>10</v>
      </c>
      <c r="F8" s="12">
        <f t="shared" si="0"/>
        <v>21</v>
      </c>
      <c r="G8" s="74"/>
      <c r="H8" s="74"/>
      <c r="I8" s="74"/>
      <c r="Q8" s="12">
        <v>27</v>
      </c>
    </row>
    <row r="9" spans="3:17" ht="23.25" thickBot="1" x14ac:dyDescent="0.25">
      <c r="C9" s="12" t="s">
        <v>54</v>
      </c>
      <c r="D9" s="12">
        <v>13</v>
      </c>
      <c r="E9" s="12">
        <v>12</v>
      </c>
      <c r="F9" s="12">
        <f t="shared" si="0"/>
        <v>25</v>
      </c>
      <c r="G9" s="74"/>
      <c r="H9" s="74"/>
      <c r="I9" s="74"/>
      <c r="Q9" s="12">
        <v>21</v>
      </c>
    </row>
    <row r="10" spans="3:17" ht="23.25" thickBot="1" x14ac:dyDescent="0.25">
      <c r="C10" s="20" t="s">
        <v>61</v>
      </c>
      <c r="D10" s="12">
        <f>SUM(D4:D9)</f>
        <v>66</v>
      </c>
      <c r="E10" s="12">
        <f>SUM(E4:E9)</f>
        <v>78</v>
      </c>
      <c r="F10" s="12">
        <f t="shared" si="0"/>
        <v>144</v>
      </c>
      <c r="G10" s="74"/>
      <c r="H10" s="74"/>
      <c r="I10" s="74"/>
      <c r="Q10" s="12">
        <v>25</v>
      </c>
    </row>
    <row r="11" spans="3:17" x14ac:dyDescent="0.2">
      <c r="G11" s="74"/>
      <c r="H11" s="74"/>
      <c r="I11" s="74"/>
    </row>
    <row r="12" spans="3:17" x14ac:dyDescent="0.2">
      <c r="G12" s="74"/>
      <c r="H12" s="74"/>
      <c r="I12" s="74"/>
    </row>
    <row r="13" spans="3:17" x14ac:dyDescent="0.2">
      <c r="G13" s="74"/>
      <c r="H13" s="74"/>
      <c r="I13" s="74"/>
    </row>
    <row r="14" spans="3:17" x14ac:dyDescent="0.2">
      <c r="D14" s="36">
        <v>4</v>
      </c>
      <c r="G14" s="74"/>
      <c r="H14" s="74"/>
      <c r="I14" s="74"/>
    </row>
    <row r="15" spans="3:17" x14ac:dyDescent="0.2">
      <c r="G15" s="74"/>
      <c r="H15" s="74"/>
      <c r="I15" s="7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G1:T19"/>
  <sheetViews>
    <sheetView showGridLines="0" rightToLeft="1" topLeftCell="G3" zoomScale="79" zoomScaleNormal="79" workbookViewId="0">
      <selection activeCell="R14" sqref="R14"/>
    </sheetView>
  </sheetViews>
  <sheetFormatPr defaultRowHeight="14.25" x14ac:dyDescent="0.2"/>
  <cols>
    <col min="1" max="5" width="2.375" customWidth="1"/>
    <col min="9" max="11" width="9" customWidth="1"/>
    <col min="16" max="16" width="89.625" customWidth="1"/>
  </cols>
  <sheetData>
    <row r="1" spans="7:20" ht="15" thickBot="1" x14ac:dyDescent="0.25"/>
    <row r="2" spans="7:20" ht="28.5" x14ac:dyDescent="0.75">
      <c r="G2" s="13" t="s">
        <v>38</v>
      </c>
      <c r="H2" s="14"/>
      <c r="I2" s="14"/>
      <c r="J2" s="14"/>
      <c r="K2" s="14"/>
      <c r="L2" s="14"/>
      <c r="M2" s="14"/>
      <c r="N2" s="14"/>
      <c r="O2" s="14"/>
      <c r="P2" s="15"/>
    </row>
    <row r="3" spans="7:20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7"/>
      <c r="P3" s="18"/>
    </row>
    <row r="4" spans="7:20" ht="30" thickTop="1" thickBot="1" x14ac:dyDescent="0.8">
      <c r="G4" s="1"/>
      <c r="H4" s="2"/>
      <c r="I4" s="2"/>
      <c r="J4" s="2"/>
      <c r="K4" s="2"/>
      <c r="L4" s="2"/>
      <c r="M4" s="2"/>
      <c r="N4" s="2"/>
      <c r="O4" s="2"/>
      <c r="P4" s="3"/>
      <c r="R4" s="39" t="s">
        <v>37</v>
      </c>
      <c r="S4" s="40"/>
      <c r="T4" s="41"/>
    </row>
    <row r="5" spans="7:20" ht="39" customHeight="1" thickTop="1" thickBot="1" x14ac:dyDescent="0.8">
      <c r="G5" s="7"/>
      <c r="H5" s="21"/>
      <c r="I5" s="19" t="s">
        <v>15</v>
      </c>
      <c r="J5" s="11" t="s">
        <v>16</v>
      </c>
      <c r="K5" s="11" t="s">
        <v>17</v>
      </c>
      <c r="L5" s="11" t="s">
        <v>18</v>
      </c>
      <c r="M5" s="11" t="s">
        <v>36</v>
      </c>
      <c r="N5" s="11" t="s">
        <v>19</v>
      </c>
      <c r="P5" s="9"/>
      <c r="R5" s="1"/>
      <c r="S5" s="37" t="s">
        <v>62</v>
      </c>
      <c r="T5" s="3"/>
    </row>
    <row r="6" spans="7:20" ht="29.25" thickBot="1" x14ac:dyDescent="0.8">
      <c r="G6" s="7"/>
      <c r="H6" s="12" t="s">
        <v>2</v>
      </c>
      <c r="I6" s="12">
        <v>181</v>
      </c>
      <c r="J6" s="12">
        <v>122</v>
      </c>
      <c r="K6" s="12">
        <v>118</v>
      </c>
      <c r="L6" s="12">
        <v>131</v>
      </c>
      <c r="M6" s="12">
        <v>159</v>
      </c>
      <c r="N6" s="12">
        <f>SUM(I6:L6)</f>
        <v>552</v>
      </c>
      <c r="P6" s="9"/>
      <c r="R6" s="4"/>
      <c r="S6" s="38"/>
      <c r="T6" s="6"/>
    </row>
    <row r="7" spans="7:20" ht="29.25" thickBot="1" x14ac:dyDescent="0.8">
      <c r="G7" s="7"/>
      <c r="H7" s="12" t="s">
        <v>3</v>
      </c>
      <c r="I7" s="12">
        <v>194</v>
      </c>
      <c r="J7" s="12">
        <v>105</v>
      </c>
      <c r="K7" s="12">
        <v>182</v>
      </c>
      <c r="L7" s="12">
        <v>170</v>
      </c>
      <c r="M7" s="12">
        <v>114</v>
      </c>
      <c r="N7" s="12">
        <f>SUM(I7:L7)</f>
        <v>651</v>
      </c>
      <c r="P7" s="9"/>
      <c r="R7" s="4"/>
      <c r="S7" s="38"/>
      <c r="T7" s="6"/>
    </row>
    <row r="8" spans="7:20" ht="23.25" thickBot="1" x14ac:dyDescent="0.25">
      <c r="G8" s="7"/>
      <c r="H8" s="12" t="s">
        <v>4</v>
      </c>
      <c r="I8" s="12">
        <v>114</v>
      </c>
      <c r="J8" s="12">
        <v>126</v>
      </c>
      <c r="K8" s="12">
        <v>194</v>
      </c>
      <c r="L8" s="12">
        <v>169</v>
      </c>
      <c r="M8" s="12">
        <v>113</v>
      </c>
      <c r="N8" s="12">
        <f>SUM(I8:L8)</f>
        <v>603</v>
      </c>
      <c r="P8" s="9"/>
    </row>
    <row r="9" spans="7:20" ht="23.25" thickBot="1" x14ac:dyDescent="0.25">
      <c r="G9" s="7"/>
      <c r="H9" s="12" t="s">
        <v>5</v>
      </c>
      <c r="I9" s="12">
        <v>113</v>
      </c>
      <c r="J9" s="12">
        <v>145</v>
      </c>
      <c r="K9" s="12">
        <v>100</v>
      </c>
      <c r="L9" s="12">
        <v>144</v>
      </c>
      <c r="M9" s="12">
        <v>142</v>
      </c>
      <c r="N9" s="12"/>
      <c r="P9" s="9"/>
    </row>
    <row r="10" spans="7:20" ht="23.25" thickBot="1" x14ac:dyDescent="0.25">
      <c r="G10" s="7"/>
      <c r="H10" s="12" t="s">
        <v>6</v>
      </c>
      <c r="I10" s="12">
        <v>108</v>
      </c>
      <c r="J10" s="12">
        <v>180</v>
      </c>
      <c r="K10" s="12">
        <v>128</v>
      </c>
      <c r="L10" s="12">
        <v>146</v>
      </c>
      <c r="M10" s="12">
        <v>159</v>
      </c>
      <c r="N10" s="12">
        <f>SUM(I10:L10)</f>
        <v>562</v>
      </c>
      <c r="P10" s="9"/>
    </row>
    <row r="11" spans="7:20" ht="23.25" thickBot="1" x14ac:dyDescent="0.25">
      <c r="G11" s="7"/>
      <c r="H11" s="12" t="s">
        <v>7</v>
      </c>
      <c r="I11" s="12">
        <v>132</v>
      </c>
      <c r="J11" s="12">
        <v>194</v>
      </c>
      <c r="K11" s="12">
        <v>169</v>
      </c>
      <c r="L11" s="12">
        <v>192</v>
      </c>
      <c r="M11" s="12">
        <v>121</v>
      </c>
      <c r="N11" s="12">
        <f>SUM(I11:L11)</f>
        <v>687</v>
      </c>
      <c r="P11" s="9"/>
    </row>
    <row r="12" spans="7:20" ht="23.25" thickBot="1" x14ac:dyDescent="0.25">
      <c r="G12" s="7"/>
      <c r="H12" s="12" t="s">
        <v>8</v>
      </c>
      <c r="I12" s="12">
        <v>165</v>
      </c>
      <c r="J12" s="12">
        <v>194</v>
      </c>
      <c r="K12" s="12">
        <v>150</v>
      </c>
      <c r="L12" s="12">
        <v>129</v>
      </c>
      <c r="M12" s="12">
        <v>174</v>
      </c>
      <c r="N12" s="12">
        <f>SUM(I12:L12)</f>
        <v>638</v>
      </c>
      <c r="P12" s="9"/>
    </row>
    <row r="13" spans="7:20" ht="23.25" thickBot="1" x14ac:dyDescent="0.25">
      <c r="G13" s="7"/>
      <c r="H13" s="12" t="s">
        <v>9</v>
      </c>
      <c r="I13" s="12">
        <v>145</v>
      </c>
      <c r="J13" s="12">
        <v>199</v>
      </c>
      <c r="K13" s="12">
        <v>148</v>
      </c>
      <c r="L13" s="12">
        <v>169</v>
      </c>
      <c r="M13" s="12">
        <v>169</v>
      </c>
      <c r="N13" s="12"/>
      <c r="P13" s="9"/>
    </row>
    <row r="14" spans="7:20" ht="23.25" thickBot="1" x14ac:dyDescent="0.25">
      <c r="G14" s="7"/>
      <c r="H14" s="12" t="s">
        <v>10</v>
      </c>
      <c r="I14" s="12">
        <v>169</v>
      </c>
      <c r="J14" s="12">
        <v>155</v>
      </c>
      <c r="K14" s="12">
        <v>189</v>
      </c>
      <c r="L14" s="12">
        <v>177</v>
      </c>
      <c r="M14" s="12">
        <v>183</v>
      </c>
      <c r="N14" s="12">
        <f>SUM(I14:L14)</f>
        <v>690</v>
      </c>
      <c r="P14" s="9"/>
    </row>
    <row r="15" spans="7:20" ht="23.25" thickBot="1" x14ac:dyDescent="0.25">
      <c r="G15" s="7"/>
      <c r="H15" s="12" t="s">
        <v>11</v>
      </c>
      <c r="I15" s="12">
        <v>200</v>
      </c>
      <c r="J15" s="12">
        <v>180</v>
      </c>
      <c r="K15" s="12">
        <v>101</v>
      </c>
      <c r="L15" s="12">
        <v>113</v>
      </c>
      <c r="M15" s="12">
        <v>119</v>
      </c>
      <c r="N15" s="12">
        <f>SUM(I15:L15)</f>
        <v>594</v>
      </c>
      <c r="P15" s="9"/>
    </row>
    <row r="16" spans="7:20" ht="23.25" thickBot="1" x14ac:dyDescent="0.25">
      <c r="G16" s="7"/>
      <c r="H16" s="12" t="s">
        <v>12</v>
      </c>
      <c r="I16" s="12">
        <v>153</v>
      </c>
      <c r="J16" s="12">
        <v>167</v>
      </c>
      <c r="K16" s="12">
        <v>176</v>
      </c>
      <c r="L16" s="12">
        <v>100</v>
      </c>
      <c r="M16" s="12">
        <v>128</v>
      </c>
      <c r="N16" s="12">
        <f>SUM(I16:L16)</f>
        <v>596</v>
      </c>
      <c r="P16" s="9"/>
    </row>
    <row r="17" spans="7:16" ht="23.25" thickBot="1" x14ac:dyDescent="0.25">
      <c r="G17" s="7"/>
      <c r="H17" s="12" t="s">
        <v>13</v>
      </c>
      <c r="I17" s="12">
        <v>145</v>
      </c>
      <c r="J17" s="12">
        <v>123</v>
      </c>
      <c r="K17" s="12">
        <v>113</v>
      </c>
      <c r="L17" s="12">
        <v>134</v>
      </c>
      <c r="M17" s="12">
        <v>197</v>
      </c>
      <c r="N17" s="12">
        <f>SUM(I17:L17)</f>
        <v>515</v>
      </c>
      <c r="P17" s="9"/>
    </row>
    <row r="18" spans="7:16" ht="23.25" thickBot="1" x14ac:dyDescent="0.25">
      <c r="G18" s="7"/>
      <c r="H18" s="20" t="s">
        <v>19</v>
      </c>
      <c r="I18" s="12">
        <f>SUM(I6:I17)</f>
        <v>1819</v>
      </c>
      <c r="J18" s="12">
        <f t="shared" ref="J18:L18" si="0">SUM(J6:J17)</f>
        <v>1890</v>
      </c>
      <c r="K18" s="12">
        <f t="shared" si="0"/>
        <v>1768</v>
      </c>
      <c r="L18" s="12">
        <f t="shared" si="0"/>
        <v>1774</v>
      </c>
      <c r="M18" s="12">
        <f>SUM(N6:N17)</f>
        <v>6088</v>
      </c>
      <c r="N18" s="8"/>
      <c r="O18" s="8"/>
      <c r="P18" s="9"/>
    </row>
    <row r="19" spans="7:16" ht="15" thickBot="1" x14ac:dyDescent="0.25">
      <c r="G19" s="4"/>
      <c r="H19" s="5"/>
      <c r="I19" s="5"/>
      <c r="J19" s="5"/>
      <c r="K19" s="5"/>
      <c r="L19" s="5"/>
      <c r="M19" s="5"/>
      <c r="N19" s="5"/>
      <c r="O19" s="5"/>
      <c r="P19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O105"/>
  <sheetViews>
    <sheetView showGridLines="0" rightToLeft="1" topLeftCell="G2" zoomScale="98" zoomScaleNormal="98" workbookViewId="0">
      <selection activeCell="M6" sqref="M6"/>
    </sheetView>
  </sheetViews>
  <sheetFormatPr defaultRowHeight="14.25" x14ac:dyDescent="0.2"/>
  <cols>
    <col min="1" max="5" width="2.375" customWidth="1"/>
    <col min="9" max="9" width="9" customWidth="1"/>
    <col min="15" max="15" width="89.625" customWidth="1"/>
  </cols>
  <sheetData>
    <row r="1" spans="7:15" ht="15" thickBot="1" x14ac:dyDescent="0.25"/>
    <row r="2" spans="7:15" ht="28.5" x14ac:dyDescent="0.75">
      <c r="G2" s="13" t="s">
        <v>20</v>
      </c>
      <c r="H2" s="14"/>
      <c r="I2" s="14"/>
      <c r="J2" s="14"/>
      <c r="K2" s="14"/>
      <c r="L2" s="14"/>
      <c r="M2" s="14"/>
      <c r="N2" s="14"/>
      <c r="O2" s="15"/>
    </row>
    <row r="3" spans="7:15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5" x14ac:dyDescent="0.2">
      <c r="G4" s="1"/>
      <c r="H4" s="2"/>
      <c r="I4" s="2"/>
      <c r="J4" s="2"/>
      <c r="K4" s="2"/>
      <c r="L4" s="2"/>
      <c r="M4" s="2"/>
      <c r="N4" s="2"/>
      <c r="O4" s="3"/>
    </row>
    <row r="5" spans="7:15" ht="39" customHeight="1" thickBot="1" x14ac:dyDescent="0.25">
      <c r="G5" s="7"/>
      <c r="H5" s="11" t="s">
        <v>21</v>
      </c>
      <c r="I5" s="11" t="s">
        <v>22</v>
      </c>
      <c r="N5" s="8"/>
      <c r="O5" s="23" t="s">
        <v>23</v>
      </c>
    </row>
    <row r="6" spans="7:15" ht="23.25" thickBot="1" x14ac:dyDescent="0.25">
      <c r="G6" s="7"/>
      <c r="H6" s="12">
        <v>-15</v>
      </c>
      <c r="I6" s="22">
        <f>H6^2</f>
        <v>225</v>
      </c>
      <c r="N6" s="8"/>
      <c r="O6" s="9"/>
    </row>
    <row r="7" spans="7:15" ht="23.25" thickBot="1" x14ac:dyDescent="0.25">
      <c r="G7" s="7"/>
      <c r="H7" s="12">
        <v>40</v>
      </c>
      <c r="I7" s="22">
        <f t="shared" ref="I7:I70" si="0">H7^2</f>
        <v>1600</v>
      </c>
      <c r="N7" s="8"/>
      <c r="O7" s="9"/>
    </row>
    <row r="8" spans="7:15" ht="23.25" thickBot="1" x14ac:dyDescent="0.25">
      <c r="G8" s="7"/>
      <c r="H8" s="12">
        <v>27</v>
      </c>
      <c r="I8" s="22">
        <f t="shared" si="0"/>
        <v>729</v>
      </c>
      <c r="N8" s="8"/>
      <c r="O8" s="9"/>
    </row>
    <row r="9" spans="7:15" ht="23.25" thickBot="1" x14ac:dyDescent="0.25">
      <c r="G9" s="7"/>
      <c r="H9" s="12">
        <v>-17</v>
      </c>
      <c r="I9" s="22">
        <f t="shared" si="0"/>
        <v>289</v>
      </c>
      <c r="N9" s="8"/>
      <c r="O9" s="9"/>
    </row>
    <row r="10" spans="7:15" ht="23.25" thickBot="1" x14ac:dyDescent="0.25">
      <c r="G10" s="7"/>
      <c r="H10" s="12">
        <v>-7</v>
      </c>
      <c r="I10" s="22">
        <f t="shared" si="0"/>
        <v>49</v>
      </c>
      <c r="N10" s="8"/>
      <c r="O10" s="9"/>
    </row>
    <row r="11" spans="7:15" ht="23.25" thickBot="1" x14ac:dyDescent="0.25">
      <c r="G11" s="7"/>
      <c r="H11" s="12">
        <v>-5</v>
      </c>
      <c r="I11" s="22">
        <f t="shared" si="0"/>
        <v>25</v>
      </c>
      <c r="N11" s="8"/>
      <c r="O11" s="9"/>
    </row>
    <row r="12" spans="7:15" ht="23.25" thickBot="1" x14ac:dyDescent="0.25">
      <c r="G12" s="7"/>
      <c r="H12" s="12">
        <v>15</v>
      </c>
      <c r="I12" s="22">
        <f t="shared" si="0"/>
        <v>225</v>
      </c>
      <c r="N12" s="8"/>
      <c r="O12" s="9"/>
    </row>
    <row r="13" spans="7:15" ht="23.25" thickBot="1" x14ac:dyDescent="0.25">
      <c r="G13" s="7"/>
      <c r="H13" s="12">
        <v>5</v>
      </c>
      <c r="I13" s="22">
        <f t="shared" si="0"/>
        <v>25</v>
      </c>
      <c r="N13" s="8"/>
      <c r="O13" s="9"/>
    </row>
    <row r="14" spans="7:15" ht="23.25" thickBot="1" x14ac:dyDescent="0.25">
      <c r="G14" s="7"/>
      <c r="H14" s="12">
        <v>46</v>
      </c>
      <c r="I14" s="22">
        <f t="shared" si="0"/>
        <v>2116</v>
      </c>
      <c r="N14" s="8"/>
      <c r="O14" s="9"/>
    </row>
    <row r="15" spans="7:15" ht="23.25" thickBot="1" x14ac:dyDescent="0.25">
      <c r="G15" s="7"/>
      <c r="H15" s="12">
        <v>24</v>
      </c>
      <c r="I15" s="22">
        <f t="shared" si="0"/>
        <v>576</v>
      </c>
      <c r="N15" s="8"/>
      <c r="O15" s="9"/>
    </row>
    <row r="16" spans="7:15" ht="23.25" thickBot="1" x14ac:dyDescent="0.25">
      <c r="G16" s="7"/>
      <c r="H16" s="12">
        <v>-38</v>
      </c>
      <c r="I16" s="22">
        <f t="shared" si="0"/>
        <v>1444</v>
      </c>
      <c r="N16" s="8"/>
      <c r="O16" s="9"/>
    </row>
    <row r="17" spans="7:15" ht="23.25" thickBot="1" x14ac:dyDescent="0.25">
      <c r="G17" s="7"/>
      <c r="H17" s="12">
        <v>42</v>
      </c>
      <c r="I17" s="22">
        <f t="shared" si="0"/>
        <v>1764</v>
      </c>
      <c r="N17" s="8"/>
      <c r="O17" s="9"/>
    </row>
    <row r="18" spans="7:15" ht="23.25" thickBot="1" x14ac:dyDescent="0.25">
      <c r="G18" s="7"/>
      <c r="H18" s="12">
        <v>26</v>
      </c>
      <c r="I18" s="22">
        <f t="shared" si="0"/>
        <v>676</v>
      </c>
      <c r="N18" s="8"/>
      <c r="O18" s="9"/>
    </row>
    <row r="19" spans="7:15" ht="23.25" thickBot="1" x14ac:dyDescent="0.25">
      <c r="H19" s="12">
        <v>17</v>
      </c>
      <c r="I19" s="22">
        <f t="shared" si="0"/>
        <v>289</v>
      </c>
    </row>
    <row r="20" spans="7:15" ht="23.25" thickBot="1" x14ac:dyDescent="0.25">
      <c r="H20" s="12">
        <v>-14</v>
      </c>
      <c r="I20" s="22">
        <f t="shared" si="0"/>
        <v>196</v>
      </c>
    </row>
    <row r="21" spans="7:15" ht="23.25" thickBot="1" x14ac:dyDescent="0.25">
      <c r="H21" s="12">
        <v>29</v>
      </c>
      <c r="I21" s="22">
        <f t="shared" si="0"/>
        <v>841</v>
      </c>
    </row>
    <row r="22" spans="7:15" ht="23.25" thickBot="1" x14ac:dyDescent="0.25">
      <c r="H22" s="12">
        <v>13</v>
      </c>
      <c r="I22" s="22">
        <f t="shared" si="0"/>
        <v>169</v>
      </c>
    </row>
    <row r="23" spans="7:15" ht="23.25" thickBot="1" x14ac:dyDescent="0.25">
      <c r="H23" s="12">
        <v>-18</v>
      </c>
      <c r="I23" s="22">
        <f t="shared" si="0"/>
        <v>324</v>
      </c>
    </row>
    <row r="24" spans="7:15" ht="23.25" thickBot="1" x14ac:dyDescent="0.25">
      <c r="H24" s="12">
        <v>-8</v>
      </c>
      <c r="I24" s="22">
        <f t="shared" si="0"/>
        <v>64</v>
      </c>
    </row>
    <row r="25" spans="7:15" ht="23.25" thickBot="1" x14ac:dyDescent="0.25">
      <c r="H25" s="12">
        <v>-29</v>
      </c>
      <c r="I25" s="22">
        <f t="shared" si="0"/>
        <v>841</v>
      </c>
    </row>
    <row r="26" spans="7:15" ht="23.25" thickBot="1" x14ac:dyDescent="0.25">
      <c r="H26" s="12">
        <v>7</v>
      </c>
      <c r="I26" s="22">
        <f t="shared" si="0"/>
        <v>49</v>
      </c>
    </row>
    <row r="27" spans="7:15" ht="23.25" thickBot="1" x14ac:dyDescent="0.25">
      <c r="H27" s="12">
        <v>-41</v>
      </c>
      <c r="I27" s="22">
        <f t="shared" si="0"/>
        <v>1681</v>
      </c>
    </row>
    <row r="28" spans="7:15" ht="23.25" thickBot="1" x14ac:dyDescent="0.25">
      <c r="H28" s="12">
        <v>29</v>
      </c>
      <c r="I28" s="22">
        <f t="shared" si="0"/>
        <v>841</v>
      </c>
    </row>
    <row r="29" spans="7:15" ht="23.25" thickBot="1" x14ac:dyDescent="0.25">
      <c r="H29" s="12">
        <v>32</v>
      </c>
      <c r="I29" s="22">
        <f t="shared" si="0"/>
        <v>1024</v>
      </c>
    </row>
    <row r="30" spans="7:15" ht="23.25" thickBot="1" x14ac:dyDescent="0.25">
      <c r="H30" s="12">
        <v>13</v>
      </c>
      <c r="I30" s="22">
        <f t="shared" si="0"/>
        <v>169</v>
      </c>
    </row>
    <row r="31" spans="7:15" ht="23.25" thickBot="1" x14ac:dyDescent="0.25">
      <c r="H31" s="12">
        <v>48</v>
      </c>
      <c r="I31" s="22">
        <f t="shared" si="0"/>
        <v>2304</v>
      </c>
    </row>
    <row r="32" spans="7:15" ht="23.25" thickBot="1" x14ac:dyDescent="0.25">
      <c r="H32" s="12">
        <v>-19</v>
      </c>
      <c r="I32" s="22">
        <f t="shared" si="0"/>
        <v>361</v>
      </c>
    </row>
    <row r="33" spans="8:9" ht="23.25" thickBot="1" x14ac:dyDescent="0.25">
      <c r="H33" s="12">
        <v>-49</v>
      </c>
      <c r="I33" s="22">
        <f t="shared" si="0"/>
        <v>2401</v>
      </c>
    </row>
    <row r="34" spans="8:9" ht="23.25" thickBot="1" x14ac:dyDescent="0.25">
      <c r="H34" s="12">
        <v>28</v>
      </c>
      <c r="I34" s="22">
        <f t="shared" si="0"/>
        <v>784</v>
      </c>
    </row>
    <row r="35" spans="8:9" ht="23.25" thickBot="1" x14ac:dyDescent="0.25">
      <c r="H35" s="12">
        <v>-24</v>
      </c>
      <c r="I35" s="22">
        <f t="shared" si="0"/>
        <v>576</v>
      </c>
    </row>
    <row r="36" spans="8:9" ht="23.25" thickBot="1" x14ac:dyDescent="0.25">
      <c r="H36" s="12">
        <v>29</v>
      </c>
      <c r="I36" s="22">
        <f t="shared" si="0"/>
        <v>841</v>
      </c>
    </row>
    <row r="37" spans="8:9" ht="23.25" thickBot="1" x14ac:dyDescent="0.25">
      <c r="H37" s="12">
        <v>49</v>
      </c>
      <c r="I37" s="22">
        <f t="shared" si="0"/>
        <v>2401</v>
      </c>
    </row>
    <row r="38" spans="8:9" ht="23.25" thickBot="1" x14ac:dyDescent="0.25">
      <c r="H38" s="12">
        <v>-29</v>
      </c>
      <c r="I38" s="22">
        <f t="shared" si="0"/>
        <v>841</v>
      </c>
    </row>
    <row r="39" spans="8:9" ht="23.25" thickBot="1" x14ac:dyDescent="0.25">
      <c r="H39" s="12">
        <v>-49</v>
      </c>
      <c r="I39" s="22">
        <f t="shared" si="0"/>
        <v>2401</v>
      </c>
    </row>
    <row r="40" spans="8:9" ht="23.25" thickBot="1" x14ac:dyDescent="0.25">
      <c r="H40" s="12">
        <v>2</v>
      </c>
      <c r="I40" s="22">
        <f t="shared" si="0"/>
        <v>4</v>
      </c>
    </row>
    <row r="41" spans="8:9" ht="23.25" thickBot="1" x14ac:dyDescent="0.25">
      <c r="H41" s="12">
        <v>-7</v>
      </c>
      <c r="I41" s="22">
        <f t="shared" si="0"/>
        <v>49</v>
      </c>
    </row>
    <row r="42" spans="8:9" ht="23.25" thickBot="1" x14ac:dyDescent="0.25">
      <c r="H42" s="12">
        <v>24</v>
      </c>
      <c r="I42" s="22">
        <f t="shared" si="0"/>
        <v>576</v>
      </c>
    </row>
    <row r="43" spans="8:9" ht="23.25" thickBot="1" x14ac:dyDescent="0.25">
      <c r="H43" s="12">
        <v>38</v>
      </c>
      <c r="I43" s="22">
        <f t="shared" si="0"/>
        <v>1444</v>
      </c>
    </row>
    <row r="44" spans="8:9" ht="23.25" thickBot="1" x14ac:dyDescent="0.25">
      <c r="H44" s="12">
        <v>33</v>
      </c>
      <c r="I44" s="22">
        <f t="shared" si="0"/>
        <v>1089</v>
      </c>
    </row>
    <row r="45" spans="8:9" ht="23.25" thickBot="1" x14ac:dyDescent="0.25">
      <c r="H45" s="12">
        <v>-5</v>
      </c>
      <c r="I45" s="22">
        <f t="shared" si="0"/>
        <v>25</v>
      </c>
    </row>
    <row r="46" spans="8:9" ht="23.25" thickBot="1" x14ac:dyDescent="0.25">
      <c r="H46" s="12">
        <v>21</v>
      </c>
      <c r="I46" s="22">
        <f t="shared" si="0"/>
        <v>441</v>
      </c>
    </row>
    <row r="47" spans="8:9" ht="23.25" thickBot="1" x14ac:dyDescent="0.25">
      <c r="H47" s="12">
        <v>-8</v>
      </c>
      <c r="I47" s="22">
        <f t="shared" si="0"/>
        <v>64</v>
      </c>
    </row>
    <row r="48" spans="8:9" ht="23.25" thickBot="1" x14ac:dyDescent="0.25">
      <c r="H48" s="12">
        <v>-25</v>
      </c>
      <c r="I48" s="22">
        <f t="shared" si="0"/>
        <v>625</v>
      </c>
    </row>
    <row r="49" spans="8:9" ht="23.25" thickBot="1" x14ac:dyDescent="0.25">
      <c r="H49" s="12">
        <v>50</v>
      </c>
      <c r="I49" s="22">
        <f t="shared" si="0"/>
        <v>2500</v>
      </c>
    </row>
    <row r="50" spans="8:9" ht="23.25" thickBot="1" x14ac:dyDescent="0.25">
      <c r="H50" s="12">
        <v>47</v>
      </c>
      <c r="I50" s="22">
        <f t="shared" si="0"/>
        <v>2209</v>
      </c>
    </row>
    <row r="51" spans="8:9" ht="23.25" thickBot="1" x14ac:dyDescent="0.25">
      <c r="H51" s="12">
        <v>-25</v>
      </c>
      <c r="I51" s="22">
        <f t="shared" si="0"/>
        <v>625</v>
      </c>
    </row>
    <row r="52" spans="8:9" ht="23.25" thickBot="1" x14ac:dyDescent="0.25">
      <c r="H52" s="12">
        <v>16</v>
      </c>
      <c r="I52" s="22">
        <f t="shared" si="0"/>
        <v>256</v>
      </c>
    </row>
    <row r="53" spans="8:9" ht="23.25" thickBot="1" x14ac:dyDescent="0.25">
      <c r="H53" s="12">
        <v>45</v>
      </c>
      <c r="I53" s="22">
        <f t="shared" si="0"/>
        <v>2025</v>
      </c>
    </row>
    <row r="54" spans="8:9" ht="23.25" thickBot="1" x14ac:dyDescent="0.25">
      <c r="H54" s="12">
        <v>4</v>
      </c>
      <c r="I54" s="22">
        <f t="shared" si="0"/>
        <v>16</v>
      </c>
    </row>
    <row r="55" spans="8:9" ht="23.25" thickBot="1" x14ac:dyDescent="0.25">
      <c r="H55" s="12">
        <v>-19</v>
      </c>
      <c r="I55" s="22">
        <f t="shared" si="0"/>
        <v>361</v>
      </c>
    </row>
    <row r="56" spans="8:9" ht="23.25" thickBot="1" x14ac:dyDescent="0.25">
      <c r="H56" s="12">
        <v>-13</v>
      </c>
      <c r="I56" s="22">
        <f t="shared" si="0"/>
        <v>169</v>
      </c>
    </row>
    <row r="57" spans="8:9" ht="23.25" thickBot="1" x14ac:dyDescent="0.25">
      <c r="H57" s="12">
        <v>-43</v>
      </c>
      <c r="I57" s="22">
        <f t="shared" si="0"/>
        <v>1849</v>
      </c>
    </row>
    <row r="58" spans="8:9" ht="23.25" thickBot="1" x14ac:dyDescent="0.25">
      <c r="H58" s="12">
        <v>-1</v>
      </c>
      <c r="I58" s="22">
        <f t="shared" si="0"/>
        <v>1</v>
      </c>
    </row>
    <row r="59" spans="8:9" ht="23.25" thickBot="1" x14ac:dyDescent="0.25">
      <c r="H59" s="12">
        <v>-17</v>
      </c>
      <c r="I59" s="22">
        <f t="shared" si="0"/>
        <v>289</v>
      </c>
    </row>
    <row r="60" spans="8:9" ht="23.25" thickBot="1" x14ac:dyDescent="0.25">
      <c r="H60" s="12">
        <v>15</v>
      </c>
      <c r="I60" s="22">
        <f t="shared" si="0"/>
        <v>225</v>
      </c>
    </row>
    <row r="61" spans="8:9" ht="23.25" thickBot="1" x14ac:dyDescent="0.25">
      <c r="H61" s="12">
        <v>13</v>
      </c>
      <c r="I61" s="22">
        <f t="shared" si="0"/>
        <v>169</v>
      </c>
    </row>
    <row r="62" spans="8:9" ht="23.25" thickBot="1" x14ac:dyDescent="0.25">
      <c r="H62" s="12">
        <v>-23</v>
      </c>
      <c r="I62" s="22">
        <f t="shared" si="0"/>
        <v>529</v>
      </c>
    </row>
    <row r="63" spans="8:9" ht="23.25" thickBot="1" x14ac:dyDescent="0.25">
      <c r="H63" s="12">
        <v>11</v>
      </c>
      <c r="I63" s="22">
        <f t="shared" si="0"/>
        <v>121</v>
      </c>
    </row>
    <row r="64" spans="8:9" ht="23.25" thickBot="1" x14ac:dyDescent="0.25">
      <c r="H64" s="12">
        <v>-38</v>
      </c>
      <c r="I64" s="22">
        <f t="shared" si="0"/>
        <v>1444</v>
      </c>
    </row>
    <row r="65" spans="8:9" ht="23.25" thickBot="1" x14ac:dyDescent="0.25">
      <c r="H65" s="12">
        <v>4</v>
      </c>
      <c r="I65" s="22">
        <f t="shared" si="0"/>
        <v>16</v>
      </c>
    </row>
    <row r="66" spans="8:9" ht="23.25" thickBot="1" x14ac:dyDescent="0.25">
      <c r="H66" s="12">
        <v>-20</v>
      </c>
      <c r="I66" s="22">
        <f t="shared" si="0"/>
        <v>400</v>
      </c>
    </row>
    <row r="67" spans="8:9" ht="23.25" thickBot="1" x14ac:dyDescent="0.25">
      <c r="H67" s="12">
        <v>-50</v>
      </c>
      <c r="I67" s="22">
        <f t="shared" si="0"/>
        <v>2500</v>
      </c>
    </row>
    <row r="68" spans="8:9" ht="23.25" thickBot="1" x14ac:dyDescent="0.25">
      <c r="H68" s="12">
        <v>-33</v>
      </c>
      <c r="I68" s="22">
        <f t="shared" si="0"/>
        <v>1089</v>
      </c>
    </row>
    <row r="69" spans="8:9" ht="23.25" thickBot="1" x14ac:dyDescent="0.25">
      <c r="H69" s="12">
        <v>-48</v>
      </c>
      <c r="I69" s="22">
        <f t="shared" si="0"/>
        <v>2304</v>
      </c>
    </row>
    <row r="70" spans="8:9" ht="23.25" thickBot="1" x14ac:dyDescent="0.25">
      <c r="H70" s="12">
        <v>36</v>
      </c>
      <c r="I70" s="22">
        <f t="shared" si="0"/>
        <v>1296</v>
      </c>
    </row>
    <row r="71" spans="8:9" ht="23.25" thickBot="1" x14ac:dyDescent="0.25">
      <c r="H71" s="12">
        <v>13</v>
      </c>
      <c r="I71" s="22">
        <f t="shared" ref="I71:I95" si="1">H71^2</f>
        <v>169</v>
      </c>
    </row>
    <row r="72" spans="8:9" ht="23.25" thickBot="1" x14ac:dyDescent="0.25">
      <c r="H72" s="12">
        <v>-43</v>
      </c>
      <c r="I72" s="22">
        <f t="shared" si="1"/>
        <v>1849</v>
      </c>
    </row>
    <row r="73" spans="8:9" ht="23.25" thickBot="1" x14ac:dyDescent="0.25">
      <c r="H73" s="12">
        <v>-13</v>
      </c>
      <c r="I73" s="22">
        <f t="shared" si="1"/>
        <v>169</v>
      </c>
    </row>
    <row r="74" spans="8:9" ht="23.25" thickBot="1" x14ac:dyDescent="0.25">
      <c r="H74" s="12">
        <v>5</v>
      </c>
      <c r="I74" s="22">
        <f t="shared" si="1"/>
        <v>25</v>
      </c>
    </row>
    <row r="75" spans="8:9" ht="23.25" thickBot="1" x14ac:dyDescent="0.25">
      <c r="H75" s="12">
        <v>15</v>
      </c>
      <c r="I75" s="22">
        <f t="shared" si="1"/>
        <v>225</v>
      </c>
    </row>
    <row r="76" spans="8:9" ht="23.25" thickBot="1" x14ac:dyDescent="0.25">
      <c r="H76" s="12">
        <v>-4</v>
      </c>
      <c r="I76" s="22">
        <f t="shared" si="1"/>
        <v>16</v>
      </c>
    </row>
    <row r="77" spans="8:9" ht="23.25" thickBot="1" x14ac:dyDescent="0.25">
      <c r="H77" s="12">
        <v>46</v>
      </c>
      <c r="I77" s="22">
        <f t="shared" si="1"/>
        <v>2116</v>
      </c>
    </row>
    <row r="78" spans="8:9" ht="23.25" thickBot="1" x14ac:dyDescent="0.25">
      <c r="H78" s="12">
        <v>-36</v>
      </c>
      <c r="I78" s="22">
        <f t="shared" si="1"/>
        <v>1296</v>
      </c>
    </row>
    <row r="79" spans="8:9" ht="23.25" thickBot="1" x14ac:dyDescent="0.25">
      <c r="H79" s="12">
        <v>16</v>
      </c>
      <c r="I79" s="22">
        <f t="shared" si="1"/>
        <v>256</v>
      </c>
    </row>
    <row r="80" spans="8:9" ht="23.25" thickBot="1" x14ac:dyDescent="0.25">
      <c r="H80" s="12">
        <v>35</v>
      </c>
      <c r="I80" s="22">
        <f t="shared" si="1"/>
        <v>1225</v>
      </c>
    </row>
    <row r="81" spans="8:9" ht="23.25" thickBot="1" x14ac:dyDescent="0.25">
      <c r="H81" s="12">
        <v>-39</v>
      </c>
      <c r="I81" s="22">
        <f t="shared" si="1"/>
        <v>1521</v>
      </c>
    </row>
    <row r="82" spans="8:9" ht="23.25" thickBot="1" x14ac:dyDescent="0.25">
      <c r="H82" s="12">
        <v>35</v>
      </c>
      <c r="I82" s="22">
        <f t="shared" si="1"/>
        <v>1225</v>
      </c>
    </row>
    <row r="83" spans="8:9" ht="23.25" thickBot="1" x14ac:dyDescent="0.25">
      <c r="H83" s="12">
        <v>-16</v>
      </c>
      <c r="I83" s="22">
        <f t="shared" si="1"/>
        <v>256</v>
      </c>
    </row>
    <row r="84" spans="8:9" ht="23.25" thickBot="1" x14ac:dyDescent="0.25">
      <c r="H84" s="12">
        <v>34</v>
      </c>
      <c r="I84" s="22">
        <f t="shared" si="1"/>
        <v>1156</v>
      </c>
    </row>
    <row r="85" spans="8:9" ht="23.25" thickBot="1" x14ac:dyDescent="0.25">
      <c r="H85" s="12">
        <v>25</v>
      </c>
      <c r="I85" s="22">
        <f t="shared" si="1"/>
        <v>625</v>
      </c>
    </row>
    <row r="86" spans="8:9" ht="23.25" thickBot="1" x14ac:dyDescent="0.25">
      <c r="H86" s="12">
        <v>11</v>
      </c>
      <c r="I86" s="22">
        <f t="shared" si="1"/>
        <v>121</v>
      </c>
    </row>
    <row r="87" spans="8:9" ht="23.25" thickBot="1" x14ac:dyDescent="0.25">
      <c r="H87" s="12">
        <v>-11</v>
      </c>
      <c r="I87" s="22">
        <f t="shared" si="1"/>
        <v>121</v>
      </c>
    </row>
    <row r="88" spans="8:9" ht="23.25" thickBot="1" x14ac:dyDescent="0.25">
      <c r="H88" s="12">
        <v>-13</v>
      </c>
      <c r="I88" s="22">
        <f t="shared" si="1"/>
        <v>169</v>
      </c>
    </row>
    <row r="89" spans="8:9" ht="23.25" thickBot="1" x14ac:dyDescent="0.25">
      <c r="H89" s="12">
        <v>31</v>
      </c>
      <c r="I89" s="22">
        <f t="shared" si="1"/>
        <v>961</v>
      </c>
    </row>
    <row r="90" spans="8:9" ht="23.25" thickBot="1" x14ac:dyDescent="0.25">
      <c r="H90" s="12">
        <v>-21</v>
      </c>
      <c r="I90" s="22">
        <f t="shared" si="1"/>
        <v>441</v>
      </c>
    </row>
    <row r="91" spans="8:9" ht="23.25" thickBot="1" x14ac:dyDescent="0.25">
      <c r="H91" s="12">
        <v>33</v>
      </c>
      <c r="I91" s="22">
        <f t="shared" si="1"/>
        <v>1089</v>
      </c>
    </row>
    <row r="92" spans="8:9" ht="23.25" thickBot="1" x14ac:dyDescent="0.25">
      <c r="H92" s="12">
        <v>-24</v>
      </c>
      <c r="I92" s="22">
        <f t="shared" si="1"/>
        <v>576</v>
      </c>
    </row>
    <row r="93" spans="8:9" ht="23.25" thickBot="1" x14ac:dyDescent="0.25">
      <c r="H93" s="12">
        <v>46</v>
      </c>
      <c r="I93" s="22">
        <f t="shared" si="1"/>
        <v>2116</v>
      </c>
    </row>
    <row r="94" spans="8:9" ht="23.25" thickBot="1" x14ac:dyDescent="0.25">
      <c r="H94" s="12">
        <v>-43</v>
      </c>
      <c r="I94" s="22">
        <f t="shared" si="1"/>
        <v>1849</v>
      </c>
    </row>
    <row r="95" spans="8:9" ht="23.25" thickBot="1" x14ac:dyDescent="0.25">
      <c r="H95" s="12">
        <v>-28</v>
      </c>
      <c r="I95" s="22">
        <f t="shared" si="1"/>
        <v>784</v>
      </c>
    </row>
    <row r="96" spans="8:9" ht="23.25" thickBot="1" x14ac:dyDescent="0.25">
      <c r="H96" s="12"/>
      <c r="I96" s="22"/>
    </row>
    <row r="97" spans="8:9" ht="23.25" thickBot="1" x14ac:dyDescent="0.25">
      <c r="H97" s="12"/>
      <c r="I97" s="22"/>
    </row>
    <row r="98" spans="8:9" ht="23.25" thickBot="1" x14ac:dyDescent="0.25">
      <c r="H98" s="12"/>
      <c r="I98" s="22"/>
    </row>
    <row r="99" spans="8:9" ht="23.25" thickBot="1" x14ac:dyDescent="0.25">
      <c r="H99" s="12"/>
      <c r="I99" s="22"/>
    </row>
    <row r="100" spans="8:9" ht="23.25" thickBot="1" x14ac:dyDescent="0.25">
      <c r="H100" s="12"/>
      <c r="I100" s="22"/>
    </row>
    <row r="101" spans="8:9" ht="23.25" thickBot="1" x14ac:dyDescent="0.25">
      <c r="H101" s="12"/>
      <c r="I101" s="22"/>
    </row>
    <row r="102" spans="8:9" ht="23.25" thickBot="1" x14ac:dyDescent="0.25">
      <c r="H102" s="12"/>
      <c r="I102" s="22"/>
    </row>
    <row r="103" spans="8:9" ht="23.25" thickBot="1" x14ac:dyDescent="0.25">
      <c r="H103" s="12"/>
      <c r="I103" s="22"/>
    </row>
    <row r="104" spans="8:9" ht="23.25" thickBot="1" x14ac:dyDescent="0.25">
      <c r="H104" s="12"/>
      <c r="I104" s="22"/>
    </row>
    <row r="105" spans="8:9" ht="23.25" thickBot="1" x14ac:dyDescent="0.25">
      <c r="H105" s="12"/>
      <c r="I105" s="2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topLeftCell="G2" zoomScale="117" zoomScaleNormal="117" workbookViewId="0">
      <selection activeCell="I4" sqref="I4"/>
    </sheetView>
  </sheetViews>
  <sheetFormatPr defaultRowHeight="14.25" x14ac:dyDescent="0.2"/>
  <cols>
    <col min="1" max="5" width="2.375" customWidth="1"/>
    <col min="8" max="8" width="9.25" customWidth="1"/>
    <col min="9" max="9" width="12.625" customWidth="1"/>
    <col min="15" max="15" width="62.25" customWidth="1"/>
  </cols>
  <sheetData>
    <row r="1" spans="7:17" ht="15" thickBot="1" x14ac:dyDescent="0.25"/>
    <row r="2" spans="7:17" ht="28.5" x14ac:dyDescent="0.75">
      <c r="G2" s="13" t="s">
        <v>29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">
      <c r="G4" s="1"/>
      <c r="H4" s="2"/>
      <c r="I4" s="2"/>
      <c r="J4" s="2"/>
      <c r="K4" s="2"/>
      <c r="L4" s="2"/>
      <c r="M4" s="2"/>
      <c r="N4" s="2"/>
      <c r="O4" s="3"/>
    </row>
    <row r="5" spans="7:17" x14ac:dyDescent="0.2">
      <c r="G5" s="7"/>
      <c r="J5" s="8"/>
      <c r="K5" s="48"/>
      <c r="L5" s="8"/>
      <c r="M5" s="8"/>
      <c r="N5" s="8"/>
      <c r="O5" s="9"/>
    </row>
    <row r="6" spans="7:17" ht="23.25" thickBot="1" x14ac:dyDescent="0.25">
      <c r="G6" s="7"/>
      <c r="H6" s="11" t="s">
        <v>25</v>
      </c>
      <c r="I6" s="11" t="s">
        <v>26</v>
      </c>
      <c r="J6" s="26"/>
      <c r="K6" s="48">
        <v>1</v>
      </c>
      <c r="L6" s="8"/>
      <c r="M6" s="8"/>
      <c r="N6" s="8"/>
      <c r="O6" s="9"/>
    </row>
    <row r="7" spans="7:17" ht="23.25" thickBot="1" x14ac:dyDescent="0.25">
      <c r="G7" s="7"/>
      <c r="H7" s="12" t="s">
        <v>27</v>
      </c>
      <c r="I7" s="25">
        <v>0.65</v>
      </c>
      <c r="J7" s="50">
        <f>1-I7</f>
        <v>0.35</v>
      </c>
      <c r="K7" s="48">
        <v>1</v>
      </c>
      <c r="L7" s="8"/>
      <c r="M7" s="8"/>
      <c r="N7" s="8"/>
      <c r="O7" s="9"/>
    </row>
    <row r="8" spans="7:17" ht="23.25" thickBot="1" x14ac:dyDescent="0.25">
      <c r="G8" s="7"/>
      <c r="H8" s="12" t="s">
        <v>28</v>
      </c>
      <c r="I8" s="25">
        <v>0.15</v>
      </c>
      <c r="J8" s="50">
        <f>1-I8</f>
        <v>0.85</v>
      </c>
      <c r="K8" s="48">
        <v>1</v>
      </c>
      <c r="L8" s="8"/>
      <c r="M8" s="8"/>
      <c r="N8" s="8"/>
      <c r="O8" s="9"/>
    </row>
    <row r="9" spans="7:17" x14ac:dyDescent="0.2">
      <c r="G9" s="7"/>
      <c r="J9" s="27"/>
      <c r="K9" s="48">
        <v>1</v>
      </c>
      <c r="L9" s="8"/>
      <c r="M9" s="8"/>
      <c r="N9" s="8"/>
      <c r="O9" s="9"/>
    </row>
    <row r="10" spans="7:17" x14ac:dyDescent="0.2">
      <c r="G10" s="7"/>
      <c r="J10" s="27"/>
      <c r="K10" s="48">
        <v>1</v>
      </c>
      <c r="L10" s="8"/>
      <c r="M10" s="8"/>
      <c r="N10" s="8"/>
      <c r="O10" s="9"/>
    </row>
    <row r="11" spans="7:17" x14ac:dyDescent="0.2">
      <c r="G11" s="7"/>
      <c r="J11" s="27"/>
      <c r="K11" s="48">
        <v>1</v>
      </c>
      <c r="L11" s="8"/>
      <c r="M11" s="8"/>
      <c r="N11" s="8"/>
      <c r="O11" s="9"/>
    </row>
    <row r="12" spans="7:17" x14ac:dyDescent="0.2">
      <c r="G12" s="7"/>
      <c r="J12" s="27"/>
      <c r="K12" s="48">
        <v>1</v>
      </c>
      <c r="L12" s="8"/>
      <c r="M12" s="8"/>
      <c r="N12" s="8"/>
      <c r="O12" s="9"/>
    </row>
    <row r="13" spans="7:17" x14ac:dyDescent="0.2">
      <c r="G13" s="7"/>
      <c r="J13" s="27"/>
      <c r="K13" s="48">
        <v>1</v>
      </c>
      <c r="L13" s="8"/>
      <c r="M13" s="8"/>
      <c r="N13" s="8"/>
      <c r="O13" s="9"/>
    </row>
    <row r="14" spans="7:17" x14ac:dyDescent="0.2">
      <c r="G14" s="7"/>
      <c r="J14" s="27"/>
      <c r="K14" s="48">
        <v>1</v>
      </c>
      <c r="L14" s="8"/>
      <c r="M14" s="8"/>
      <c r="N14" s="8"/>
      <c r="O14" s="9"/>
    </row>
    <row r="15" spans="7:17" x14ac:dyDescent="0.2">
      <c r="G15" s="7"/>
      <c r="J15" s="27"/>
      <c r="K15" s="48">
        <v>1</v>
      </c>
      <c r="L15" s="8"/>
      <c r="M15" s="8"/>
      <c r="N15" s="8"/>
      <c r="O15" s="9"/>
    </row>
    <row r="16" spans="7:17" x14ac:dyDescent="0.2">
      <c r="G16" s="7"/>
      <c r="J16" s="27"/>
      <c r="K16" s="48">
        <v>1</v>
      </c>
      <c r="L16" s="8"/>
      <c r="M16" s="8"/>
      <c r="N16" s="8"/>
      <c r="O16" s="9"/>
    </row>
    <row r="17" spans="7:15" x14ac:dyDescent="0.2">
      <c r="G17" s="7"/>
      <c r="J17" s="27"/>
      <c r="K17" s="48">
        <v>1</v>
      </c>
      <c r="L17" s="8"/>
      <c r="M17" s="8"/>
      <c r="N17" s="8"/>
      <c r="O17" s="9"/>
    </row>
    <row r="18" spans="7:15" x14ac:dyDescent="0.2">
      <c r="G18" s="7"/>
      <c r="H18" s="8"/>
      <c r="I18" s="8"/>
      <c r="J18" s="8"/>
      <c r="K18" s="48"/>
      <c r="L18" s="8"/>
      <c r="M18" s="8"/>
      <c r="N18" s="8"/>
      <c r="O18" s="9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E1:T27"/>
  <sheetViews>
    <sheetView showGridLines="0" rightToLeft="1" topLeftCell="C1" zoomScale="96" zoomScaleNormal="96" workbookViewId="0">
      <selection activeCell="K7" sqref="K7"/>
    </sheetView>
  </sheetViews>
  <sheetFormatPr defaultRowHeight="14.25" x14ac:dyDescent="0.2"/>
  <cols>
    <col min="1" max="4" width="2.375" customWidth="1"/>
    <col min="5" max="6" width="8.625" customWidth="1"/>
    <col min="7" max="7" width="11.875" bestFit="1" customWidth="1"/>
    <col min="8" max="9" width="4.375" customWidth="1"/>
    <col min="11" max="11" width="9.25" customWidth="1"/>
    <col min="12" max="12" width="12.625" customWidth="1"/>
    <col min="13" max="13" width="12.5" customWidth="1"/>
    <col min="15" max="15" width="7.25" customWidth="1"/>
    <col min="16" max="16" width="10.75" customWidth="1"/>
    <col min="18" max="18" width="62.25" customWidth="1"/>
  </cols>
  <sheetData>
    <row r="1" spans="5:20" ht="15" thickBot="1" x14ac:dyDescent="0.25"/>
    <row r="2" spans="5:20" ht="44.25" x14ac:dyDescent="0.6">
      <c r="E2" s="62" t="s">
        <v>31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  <c r="T2" s="24"/>
    </row>
    <row r="3" spans="5:20" ht="15.75" customHeight="1" x14ac:dyDescent="0.2">
      <c r="E3" s="60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61"/>
    </row>
    <row r="4" spans="5:20" ht="15.75" customHeight="1" x14ac:dyDescent="0.2"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</row>
    <row r="5" spans="5:20" ht="15.75" customHeight="1" x14ac:dyDescent="0.2">
      <c r="E5" s="7"/>
      <c r="F5" s="71" t="s">
        <v>25</v>
      </c>
      <c r="G5" s="72" t="s">
        <v>26</v>
      </c>
      <c r="H5" s="8"/>
      <c r="I5" s="8"/>
      <c r="J5" s="8"/>
      <c r="K5" s="8"/>
      <c r="L5" s="78" t="s">
        <v>56</v>
      </c>
      <c r="M5" s="78" t="s">
        <v>57</v>
      </c>
      <c r="N5" s="48"/>
      <c r="O5" s="48"/>
      <c r="P5" s="48"/>
      <c r="Q5" s="48"/>
      <c r="R5" s="49" t="s">
        <v>63</v>
      </c>
    </row>
    <row r="6" spans="5:20" ht="16.5" customHeight="1" x14ac:dyDescent="0.2">
      <c r="E6" s="7"/>
      <c r="F6" s="67" t="s">
        <v>47</v>
      </c>
      <c r="G6" s="68">
        <v>0.1172939415209987</v>
      </c>
      <c r="H6" s="8"/>
      <c r="I6" s="8"/>
      <c r="J6" s="8"/>
      <c r="K6" s="55" t="s">
        <v>25</v>
      </c>
      <c r="L6" s="55" t="s">
        <v>26</v>
      </c>
      <c r="M6" s="48">
        <f>MATCH(K7,F6:F12,0)</f>
        <v>4</v>
      </c>
      <c r="N6" s="48"/>
      <c r="O6" s="63" t="s">
        <v>30</v>
      </c>
      <c r="P6" s="63" t="s">
        <v>52</v>
      </c>
      <c r="Q6" s="48"/>
      <c r="R6" s="49" t="s">
        <v>89</v>
      </c>
    </row>
    <row r="7" spans="5:20" ht="15.75" customHeight="1" x14ac:dyDescent="0.2">
      <c r="E7" s="7"/>
      <c r="F7" s="69" t="s">
        <v>48</v>
      </c>
      <c r="G7" s="70">
        <v>0.78885034942035148</v>
      </c>
      <c r="H7" s="8"/>
      <c r="I7" s="8"/>
      <c r="J7" s="8"/>
      <c r="K7" s="56" t="s">
        <v>50</v>
      </c>
      <c r="L7" s="57">
        <f>VLOOKUP(K7,F5:G12,2,0)</f>
        <v>0.15766924707394947</v>
      </c>
      <c r="M7" s="73">
        <f>INDEX(F6:G12,M6,2)</f>
        <v>0.15766924707394947</v>
      </c>
      <c r="N7" s="48"/>
      <c r="O7" s="64">
        <f>L7*100</f>
        <v>15.766924707394947</v>
      </c>
      <c r="P7" s="64">
        <v>1</v>
      </c>
      <c r="Q7" s="48"/>
      <c r="R7" s="49"/>
    </row>
    <row r="8" spans="5:20" ht="15.75" customHeight="1" x14ac:dyDescent="0.2">
      <c r="E8" s="7"/>
      <c r="F8" s="67" t="s">
        <v>49</v>
      </c>
      <c r="G8" s="68">
        <v>0.9330986565117112</v>
      </c>
      <c r="H8" s="8"/>
      <c r="I8" s="8"/>
      <c r="J8" s="8"/>
      <c r="K8" s="8"/>
      <c r="L8" s="8"/>
      <c r="M8" s="48"/>
      <c r="N8" s="48"/>
      <c r="O8" s="64">
        <v>2</v>
      </c>
      <c r="P8" s="64">
        <v>1</v>
      </c>
      <c r="Q8" s="48"/>
      <c r="R8" s="49"/>
    </row>
    <row r="9" spans="5:20" ht="15.75" customHeight="1" x14ac:dyDescent="0.2">
      <c r="E9" s="7"/>
      <c r="F9" s="69" t="s">
        <v>50</v>
      </c>
      <c r="G9" s="70">
        <v>0.15766924707394947</v>
      </c>
      <c r="H9" s="8"/>
      <c r="I9" s="8"/>
      <c r="J9" s="8"/>
      <c r="K9" s="8"/>
      <c r="L9" s="8"/>
      <c r="M9" s="48"/>
      <c r="N9" s="48"/>
      <c r="O9" s="64">
        <f>200-O8-O7</f>
        <v>182.23307529260506</v>
      </c>
      <c r="P9" s="64">
        <v>1</v>
      </c>
      <c r="Q9" s="48"/>
      <c r="R9" s="49"/>
    </row>
    <row r="10" spans="5:20" ht="15.75" customHeight="1" x14ac:dyDescent="0.2">
      <c r="E10" s="7"/>
      <c r="F10" s="67" t="s">
        <v>53</v>
      </c>
      <c r="G10" s="68">
        <v>0.4318683090596247</v>
      </c>
      <c r="H10" s="8"/>
      <c r="I10" s="8"/>
      <c r="J10" s="8"/>
      <c r="K10" s="8"/>
      <c r="L10" s="8"/>
      <c r="M10" s="48"/>
      <c r="N10" s="48"/>
      <c r="O10" s="64"/>
      <c r="P10" s="64">
        <v>1</v>
      </c>
      <c r="Q10" s="48"/>
      <c r="R10" s="49"/>
    </row>
    <row r="11" spans="5:20" ht="15.75" customHeight="1" x14ac:dyDescent="0.2">
      <c r="E11" s="7"/>
      <c r="F11" s="69" t="s">
        <v>54</v>
      </c>
      <c r="G11" s="70">
        <v>0.45125623763017275</v>
      </c>
      <c r="H11" s="8"/>
      <c r="I11" s="8"/>
      <c r="J11" s="8"/>
      <c r="K11" s="8"/>
      <c r="L11" s="8"/>
      <c r="M11" s="48"/>
      <c r="N11" s="48"/>
      <c r="O11" s="64"/>
      <c r="P11" s="64">
        <f>SUM(P7:P10)</f>
        <v>4</v>
      </c>
      <c r="Q11" s="48"/>
      <c r="R11" s="49"/>
    </row>
    <row r="12" spans="5:20" ht="15.75" customHeight="1" x14ac:dyDescent="0.2">
      <c r="E12" s="7"/>
      <c r="F12" s="65" t="s">
        <v>55</v>
      </c>
      <c r="G12" s="66">
        <v>0.68995561060976351</v>
      </c>
      <c r="H12" s="8"/>
      <c r="I12" s="8"/>
      <c r="J12" s="8"/>
      <c r="K12" s="8"/>
      <c r="L12" s="8"/>
      <c r="M12" s="48"/>
      <c r="N12" s="48"/>
      <c r="O12" s="48"/>
      <c r="P12" s="48"/>
      <c r="Q12" s="48"/>
      <c r="R12" s="49"/>
    </row>
    <row r="13" spans="5:20" x14ac:dyDescent="0.2">
      <c r="E13" s="7"/>
      <c r="F13" s="8"/>
      <c r="G13" s="8"/>
      <c r="H13" s="8"/>
      <c r="I13" s="8"/>
      <c r="J13" s="8"/>
      <c r="K13" s="8"/>
      <c r="L13" s="8"/>
      <c r="M13" s="48"/>
      <c r="N13" s="48"/>
      <c r="O13" s="48"/>
      <c r="P13" s="48"/>
      <c r="Q13" s="48"/>
      <c r="R13" s="49"/>
    </row>
    <row r="14" spans="5:20" x14ac:dyDescent="0.2">
      <c r="E14" s="7"/>
      <c r="F14" s="8"/>
      <c r="G14" s="8"/>
      <c r="H14" s="8"/>
      <c r="I14" s="8"/>
      <c r="J14" s="8"/>
      <c r="K14" s="8"/>
      <c r="L14" s="8"/>
      <c r="M14" s="48"/>
      <c r="N14" s="48"/>
      <c r="O14" s="48"/>
      <c r="P14" s="48"/>
      <c r="Q14" s="48"/>
      <c r="R14" s="49"/>
    </row>
    <row r="15" spans="5:20" x14ac:dyDescent="0.2">
      <c r="E15" s="7"/>
      <c r="F15" s="8"/>
      <c r="G15" s="8"/>
      <c r="H15" s="8"/>
      <c r="I15" s="8"/>
      <c r="J15" s="8"/>
      <c r="K15" s="8"/>
      <c r="L15" s="8"/>
      <c r="M15" s="27"/>
      <c r="N15" s="26"/>
      <c r="O15" s="8"/>
      <c r="P15" s="8"/>
      <c r="Q15" s="8"/>
      <c r="R15" s="9"/>
    </row>
    <row r="16" spans="5:20" x14ac:dyDescent="0.2">
      <c r="E16" s="7"/>
      <c r="F16" s="8"/>
      <c r="G16" s="8"/>
      <c r="H16" s="8"/>
      <c r="I16" s="8"/>
      <c r="J16" s="8"/>
      <c r="K16" s="8"/>
      <c r="L16" s="48"/>
      <c r="M16" s="45"/>
      <c r="N16" s="26"/>
      <c r="O16" s="8"/>
      <c r="P16" s="8"/>
      <c r="Q16" s="8"/>
      <c r="R16" s="9"/>
    </row>
    <row r="17" spans="5:18" x14ac:dyDescent="0.2">
      <c r="E17" s="7"/>
      <c r="F17" s="8"/>
      <c r="G17" s="8"/>
      <c r="H17" s="8"/>
      <c r="I17" s="8"/>
      <c r="J17" s="8"/>
      <c r="K17" s="8"/>
      <c r="L17" s="52"/>
      <c r="M17" s="52"/>
      <c r="N17" s="26"/>
      <c r="O17" s="8"/>
      <c r="P17" s="8"/>
      <c r="Q17" s="8"/>
      <c r="R17" s="9"/>
    </row>
    <row r="18" spans="5:18" x14ac:dyDescent="0.2">
      <c r="E18" s="7"/>
      <c r="F18" s="8"/>
      <c r="G18" s="8"/>
      <c r="H18" s="8"/>
      <c r="I18" s="8"/>
      <c r="J18" s="8"/>
      <c r="K18" s="8"/>
      <c r="L18" s="52"/>
      <c r="M18" s="52"/>
      <c r="N18" s="8"/>
      <c r="O18" s="8"/>
      <c r="P18" s="8"/>
      <c r="Q18" s="8"/>
      <c r="R18" s="9"/>
    </row>
    <row r="19" spans="5:18" ht="15" thickBot="1" x14ac:dyDescent="0.25">
      <c r="E19" s="4"/>
      <c r="F19" s="5"/>
      <c r="G19" s="5"/>
      <c r="H19" s="5"/>
      <c r="I19" s="5"/>
      <c r="J19" s="5"/>
      <c r="K19" s="5"/>
      <c r="L19" s="53"/>
      <c r="M19" s="53"/>
      <c r="N19" s="5"/>
      <c r="O19" s="5"/>
      <c r="P19" s="5"/>
      <c r="Q19" s="5"/>
      <c r="R19" s="6"/>
    </row>
    <row r="20" spans="5:18" x14ac:dyDescent="0.2">
      <c r="M20" s="54"/>
    </row>
    <row r="21" spans="5:18" x14ac:dyDescent="0.2">
      <c r="M21" s="54"/>
    </row>
    <row r="22" spans="5:18" x14ac:dyDescent="0.2">
      <c r="M22" s="54"/>
    </row>
    <row r="23" spans="5:18" x14ac:dyDescent="0.2">
      <c r="M23" s="54"/>
    </row>
    <row r="24" spans="5:18" x14ac:dyDescent="0.2">
      <c r="M24" s="54"/>
    </row>
    <row r="25" spans="5:18" x14ac:dyDescent="0.2">
      <c r="M25" s="54"/>
    </row>
    <row r="26" spans="5:18" x14ac:dyDescent="0.2">
      <c r="M26" s="54"/>
    </row>
    <row r="27" spans="5:18" x14ac:dyDescent="0.2">
      <c r="M27" s="54"/>
    </row>
  </sheetData>
  <dataValidations count="1">
    <dataValidation type="list" allowBlank="1" showInputMessage="1" showErrorMessage="1" sqref="K7">
      <formula1>$F$6:$F$12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E1:Q27"/>
  <sheetViews>
    <sheetView showGridLines="0" rightToLeft="1" topLeftCell="F2" zoomScale="107" zoomScaleNormal="107" workbookViewId="0">
      <selection activeCell="H7" sqref="H7"/>
    </sheetView>
  </sheetViews>
  <sheetFormatPr defaultRowHeight="14.25" x14ac:dyDescent="0.2"/>
  <cols>
    <col min="1" max="4" width="2.375" customWidth="1"/>
    <col min="5" max="5" width="9.875" customWidth="1"/>
    <col min="6" max="6" width="10.5" customWidth="1"/>
    <col min="8" max="8" width="9.25" customWidth="1"/>
    <col min="9" max="9" width="12.625" customWidth="1"/>
    <col min="12" max="12" width="7.25" customWidth="1"/>
    <col min="13" max="13" width="10.75" customWidth="1"/>
    <col min="15" max="15" width="62.25" customWidth="1"/>
  </cols>
  <sheetData>
    <row r="1" spans="5:17" ht="15" thickBot="1" x14ac:dyDescent="0.25"/>
    <row r="2" spans="5:17" ht="28.5" x14ac:dyDescent="0.75">
      <c r="G2" s="13" t="s">
        <v>31</v>
      </c>
      <c r="H2" s="14"/>
      <c r="I2" s="14"/>
      <c r="J2" s="14"/>
      <c r="K2" s="14"/>
      <c r="L2" s="14"/>
      <c r="M2" s="14"/>
      <c r="N2" s="14"/>
      <c r="O2" s="15"/>
      <c r="Q2" s="24"/>
    </row>
    <row r="3" spans="5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5:17" x14ac:dyDescent="0.2">
      <c r="E4" s="79"/>
      <c r="F4" s="79"/>
      <c r="G4" s="80"/>
      <c r="H4" s="81"/>
      <c r="I4" s="81"/>
      <c r="J4" s="81"/>
      <c r="K4" s="81"/>
      <c r="L4" s="81"/>
      <c r="M4" s="81"/>
      <c r="N4" s="81"/>
      <c r="O4" s="82"/>
    </row>
    <row r="5" spans="5:17" x14ac:dyDescent="0.2">
      <c r="E5" s="79"/>
      <c r="F5" s="79"/>
      <c r="G5" s="83"/>
      <c r="H5" s="84"/>
      <c r="I5" s="84"/>
      <c r="J5" s="84"/>
      <c r="K5" s="84"/>
      <c r="L5" s="84"/>
      <c r="M5" s="84"/>
      <c r="N5" s="84"/>
      <c r="O5" s="85"/>
    </row>
    <row r="6" spans="5:17" ht="15.75" customHeight="1" thickBot="1" x14ac:dyDescent="0.25">
      <c r="E6" s="79"/>
      <c r="F6" s="79"/>
      <c r="G6" s="83"/>
      <c r="H6" s="103" t="s">
        <v>25</v>
      </c>
      <c r="I6" s="103" t="s">
        <v>26</v>
      </c>
      <c r="J6" s="84"/>
      <c r="K6" s="84"/>
      <c r="L6" s="86" t="s">
        <v>30</v>
      </c>
      <c r="M6" s="86" t="s">
        <v>52</v>
      </c>
      <c r="N6" s="84"/>
      <c r="O6" s="85"/>
    </row>
    <row r="7" spans="5:17" ht="15.75" customHeight="1" thickBot="1" x14ac:dyDescent="0.25">
      <c r="E7" s="79"/>
      <c r="F7" s="79"/>
      <c r="G7" s="83"/>
      <c r="H7" s="87" t="s">
        <v>50</v>
      </c>
      <c r="I7" s="88">
        <f>INDEX(I11:I17,MATCH(H7,H11:H17,0))</f>
        <v>0.15766924707394947</v>
      </c>
      <c r="J7" s="84"/>
      <c r="K7" s="84"/>
      <c r="L7" s="86">
        <f>I7*100</f>
        <v>15.766924707394947</v>
      </c>
      <c r="M7" s="86">
        <v>100</v>
      </c>
      <c r="N7" s="84"/>
      <c r="O7" s="85"/>
    </row>
    <row r="8" spans="5:17" ht="15.75" customHeight="1" x14ac:dyDescent="0.2">
      <c r="E8" s="79"/>
      <c r="F8" s="79"/>
      <c r="G8" s="83"/>
      <c r="H8" s="92"/>
      <c r="I8" s="92"/>
      <c r="J8" s="92"/>
      <c r="K8" s="92"/>
      <c r="L8" s="86">
        <v>3</v>
      </c>
      <c r="M8" s="86">
        <v>200</v>
      </c>
      <c r="N8" s="84"/>
      <c r="O8" s="85"/>
    </row>
    <row r="9" spans="5:17" ht="15.75" customHeight="1" x14ac:dyDescent="0.2">
      <c r="E9" s="79"/>
      <c r="F9" s="79"/>
      <c r="G9" s="83"/>
      <c r="H9" s="92"/>
      <c r="I9" s="92"/>
      <c r="J9" s="92"/>
      <c r="K9" s="92"/>
      <c r="L9" s="86">
        <f>300-L8-L7</f>
        <v>281.23307529260506</v>
      </c>
      <c r="M9" s="86"/>
      <c r="N9" s="84"/>
      <c r="O9" s="85"/>
    </row>
    <row r="10" spans="5:17" ht="15.75" customHeight="1" x14ac:dyDescent="0.2">
      <c r="E10" s="79"/>
      <c r="F10" s="79"/>
      <c r="G10" s="83"/>
      <c r="H10" s="71" t="s">
        <v>25</v>
      </c>
      <c r="I10" s="72" t="s">
        <v>26</v>
      </c>
      <c r="J10" s="92"/>
      <c r="K10" s="92"/>
      <c r="L10" s="84"/>
      <c r="M10" s="84"/>
      <c r="N10" s="84"/>
      <c r="O10" s="85"/>
    </row>
    <row r="11" spans="5:17" ht="15.75" customHeight="1" x14ac:dyDescent="0.2">
      <c r="E11" s="79"/>
      <c r="F11" s="79"/>
      <c r="G11" s="83"/>
      <c r="H11" s="93" t="s">
        <v>47</v>
      </c>
      <c r="I11" s="94">
        <v>0.1172939415209987</v>
      </c>
      <c r="J11" s="92"/>
      <c r="K11" s="92"/>
      <c r="L11" s="84"/>
      <c r="M11" s="84"/>
      <c r="N11" s="84"/>
      <c r="O11" s="85"/>
    </row>
    <row r="12" spans="5:17" ht="15.75" customHeight="1" x14ac:dyDescent="0.2">
      <c r="E12" s="79"/>
      <c r="F12" s="79"/>
      <c r="G12" s="83"/>
      <c r="H12" s="95" t="s">
        <v>48</v>
      </c>
      <c r="I12" s="96">
        <v>0.78885034942035148</v>
      </c>
      <c r="J12" s="92"/>
      <c r="K12" s="92"/>
      <c r="L12" s="134" t="s">
        <v>64</v>
      </c>
      <c r="M12" s="134"/>
      <c r="N12" s="84"/>
      <c r="O12" s="85"/>
    </row>
    <row r="13" spans="5:17" ht="22.5" x14ac:dyDescent="0.2">
      <c r="E13" s="79"/>
      <c r="F13" s="79"/>
      <c r="G13" s="83"/>
      <c r="H13" s="93" t="s">
        <v>49</v>
      </c>
      <c r="I13" s="94">
        <v>0.9330986565117112</v>
      </c>
      <c r="J13" s="92"/>
      <c r="K13" s="92"/>
      <c r="L13" s="134" t="s">
        <v>65</v>
      </c>
      <c r="M13" s="134"/>
      <c r="N13" s="84"/>
      <c r="O13" s="85"/>
    </row>
    <row r="14" spans="5:17" ht="22.5" x14ac:dyDescent="0.2">
      <c r="E14" s="79"/>
      <c r="F14" s="79"/>
      <c r="G14" s="83"/>
      <c r="H14" s="95" t="s">
        <v>50</v>
      </c>
      <c r="I14" s="96">
        <v>0.15766924707394947</v>
      </c>
      <c r="J14" s="92"/>
      <c r="K14" s="92"/>
      <c r="L14" s="84"/>
      <c r="M14" s="84"/>
      <c r="N14" s="84"/>
      <c r="O14" s="85"/>
    </row>
    <row r="15" spans="5:17" ht="22.5" x14ac:dyDescent="0.2">
      <c r="E15" s="79"/>
      <c r="F15" s="79"/>
      <c r="G15" s="83"/>
      <c r="H15" s="93" t="s">
        <v>53</v>
      </c>
      <c r="I15" s="94">
        <v>0.4318683090596247</v>
      </c>
      <c r="J15" s="97"/>
      <c r="K15" s="92"/>
      <c r="L15" s="84"/>
      <c r="M15" s="84"/>
      <c r="N15" s="84"/>
      <c r="O15" s="85"/>
    </row>
    <row r="16" spans="5:17" ht="22.5" x14ac:dyDescent="0.2">
      <c r="E16" s="79"/>
      <c r="F16" s="79"/>
      <c r="G16" s="83"/>
      <c r="H16" s="95" t="s">
        <v>54</v>
      </c>
      <c r="I16" s="96">
        <v>0.45125623763017275</v>
      </c>
      <c r="J16" s="97"/>
      <c r="K16" s="92"/>
      <c r="L16" s="84"/>
      <c r="M16" s="84"/>
      <c r="N16" s="84"/>
      <c r="O16" s="85"/>
    </row>
    <row r="17" spans="5:15" ht="22.5" x14ac:dyDescent="0.2">
      <c r="E17" s="79"/>
      <c r="F17" s="79"/>
      <c r="G17" s="83"/>
      <c r="H17" s="98" t="s">
        <v>55</v>
      </c>
      <c r="I17" s="99">
        <v>0.68995561060976351</v>
      </c>
      <c r="J17" s="100"/>
      <c r="K17" s="92"/>
      <c r="L17" s="84"/>
      <c r="M17" s="84"/>
      <c r="N17" s="84"/>
      <c r="O17" s="85"/>
    </row>
    <row r="18" spans="5:15" x14ac:dyDescent="0.2">
      <c r="E18" s="79"/>
      <c r="F18" s="79"/>
      <c r="G18" s="83"/>
      <c r="H18" s="92"/>
      <c r="I18" s="100"/>
      <c r="J18" s="100"/>
      <c r="K18" s="92"/>
      <c r="L18" s="84"/>
      <c r="M18" s="84"/>
      <c r="N18" s="84"/>
      <c r="O18" s="85"/>
    </row>
    <row r="19" spans="5:15" ht="15" thickBot="1" x14ac:dyDescent="0.25">
      <c r="E19" s="79"/>
      <c r="F19" s="79"/>
      <c r="G19" s="89"/>
      <c r="H19" s="101"/>
      <c r="I19" s="102"/>
      <c r="J19" s="102"/>
      <c r="K19" s="101"/>
      <c r="L19" s="90"/>
      <c r="M19" s="90"/>
      <c r="N19" s="90"/>
      <c r="O19" s="91"/>
    </row>
    <row r="20" spans="5:15" x14ac:dyDescent="0.2">
      <c r="E20" s="79"/>
      <c r="F20" s="79"/>
      <c r="G20" s="79"/>
      <c r="J20" s="54"/>
    </row>
    <row r="21" spans="5:15" x14ac:dyDescent="0.2">
      <c r="E21" s="79"/>
      <c r="F21" s="79"/>
      <c r="G21" s="79"/>
      <c r="J21" s="54"/>
    </row>
    <row r="22" spans="5:15" x14ac:dyDescent="0.2">
      <c r="J22" s="54"/>
    </row>
    <row r="23" spans="5:15" x14ac:dyDescent="0.2">
      <c r="J23" s="54"/>
    </row>
    <row r="24" spans="5:15" x14ac:dyDescent="0.2">
      <c r="J24" s="54"/>
    </row>
    <row r="25" spans="5:15" x14ac:dyDescent="0.2">
      <c r="J25" s="54"/>
    </row>
    <row r="26" spans="5:15" x14ac:dyDescent="0.2">
      <c r="J26" s="54"/>
    </row>
    <row r="27" spans="5:15" x14ac:dyDescent="0.2">
      <c r="J27" s="54"/>
    </row>
  </sheetData>
  <mergeCells count="2">
    <mergeCell ref="L12:M12"/>
    <mergeCell ref="L13:M13"/>
  </mergeCells>
  <dataValidations count="1">
    <dataValidation type="list" allowBlank="1" showInputMessage="1" showErrorMessage="1" sqref="H7">
      <formula1>$H$11:$H$17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14"/>
  <sheetViews>
    <sheetView showGridLines="0" rightToLeft="1" tabSelected="1" topLeftCell="A4" zoomScale="110" zoomScaleNormal="110" workbookViewId="0">
      <selection activeCell="H12" sqref="H12:I12"/>
    </sheetView>
  </sheetViews>
  <sheetFormatPr defaultRowHeight="14.25" x14ac:dyDescent="0.2"/>
  <cols>
    <col min="3" max="3" width="11" customWidth="1"/>
    <col min="6" max="6" width="13" customWidth="1"/>
    <col min="9" max="9" width="10.375" customWidth="1"/>
  </cols>
  <sheetData>
    <row r="1" spans="1:14" ht="44.25" x14ac:dyDescent="0.2">
      <c r="A1" s="62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</row>
    <row r="4" spans="1:14" x14ac:dyDescent="0.2">
      <c r="A4">
        <v>4</v>
      </c>
    </row>
    <row r="5" spans="1:14" ht="23.25" thickBot="1" x14ac:dyDescent="0.25">
      <c r="E5" s="11" t="s">
        <v>25</v>
      </c>
      <c r="F5" s="11" t="s">
        <v>26</v>
      </c>
    </row>
    <row r="6" spans="1:14" ht="23.25" thickBot="1" x14ac:dyDescent="0.25">
      <c r="E6" s="12" t="str">
        <f>INDEX(B8:B14,A4)</f>
        <v>پروژه4</v>
      </c>
      <c r="F6" s="25">
        <f>INDEX(C8:C14,A4)</f>
        <v>0.5</v>
      </c>
      <c r="H6" s="105" t="s">
        <v>46</v>
      </c>
      <c r="I6" s="105" t="s">
        <v>45</v>
      </c>
    </row>
    <row r="7" spans="1:14" ht="22.5" x14ac:dyDescent="0.2">
      <c r="B7" s="71" t="s">
        <v>25</v>
      </c>
      <c r="C7" s="72" t="s">
        <v>26</v>
      </c>
      <c r="H7" s="104">
        <f>F6*100</f>
        <v>50</v>
      </c>
      <c r="I7" s="104">
        <v>100</v>
      </c>
    </row>
    <row r="8" spans="1:14" ht="22.5" x14ac:dyDescent="0.2">
      <c r="B8" s="67" t="s">
        <v>47</v>
      </c>
      <c r="C8" s="68">
        <v>0</v>
      </c>
      <c r="H8" s="104">
        <v>1</v>
      </c>
      <c r="I8" s="104">
        <v>50</v>
      </c>
    </row>
    <row r="9" spans="1:14" ht="22.5" x14ac:dyDescent="0.2">
      <c r="B9" s="69" t="s">
        <v>48</v>
      </c>
      <c r="C9" s="70">
        <v>0.78885034942035148</v>
      </c>
      <c r="H9" s="104">
        <f>150-H8-H7</f>
        <v>99</v>
      </c>
      <c r="I9" s="104"/>
    </row>
    <row r="10" spans="1:14" ht="22.5" x14ac:dyDescent="0.2">
      <c r="B10" s="67" t="s">
        <v>49</v>
      </c>
      <c r="C10" s="68">
        <v>0.9330986565117112</v>
      </c>
    </row>
    <row r="11" spans="1:14" ht="22.5" x14ac:dyDescent="0.2">
      <c r="B11" s="69" t="s">
        <v>50</v>
      </c>
      <c r="C11" s="70">
        <v>0.5</v>
      </c>
    </row>
    <row r="12" spans="1:14" ht="22.5" x14ac:dyDescent="0.2">
      <c r="B12" s="67" t="s">
        <v>53</v>
      </c>
      <c r="C12" s="68">
        <v>0.4318683090596247</v>
      </c>
      <c r="H12" s="134" t="s">
        <v>91</v>
      </c>
      <c r="I12" s="134"/>
    </row>
    <row r="13" spans="1:14" ht="22.5" x14ac:dyDescent="0.2">
      <c r="B13" s="69" t="s">
        <v>54</v>
      </c>
      <c r="C13" s="70">
        <v>0.45125623763017275</v>
      </c>
      <c r="H13" s="134" t="s">
        <v>66</v>
      </c>
      <c r="I13" s="134"/>
    </row>
    <row r="14" spans="1:14" ht="22.5" x14ac:dyDescent="0.2">
      <c r="B14" s="65" t="s">
        <v>55</v>
      </c>
      <c r="C14" s="66">
        <v>1</v>
      </c>
    </row>
  </sheetData>
  <mergeCells count="2">
    <mergeCell ref="H12:I12"/>
    <mergeCell ref="H13:I13"/>
  </mergeCells>
  <pageMargins left="0.7" right="0.7" top="0.75" bottom="0.75" header="0.3" footer="0.3"/>
  <pageSetup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7" r:id="rId4" name="List Box 3">
              <controlPr defaultSize="0" autoLine="0" autoPict="0">
                <anchor moveWithCells="1">
                  <from>
                    <xdr:col>4</xdr:col>
                    <xdr:colOff>152400</xdr:colOff>
                    <xdr:row>8</xdr:row>
                    <xdr:rowOff>9525</xdr:rowOff>
                  </from>
                  <to>
                    <xdr:col>5</xdr:col>
                    <xdr:colOff>752475</xdr:colOff>
                    <xdr:row>13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2018-09-13T07:57:26Z</dcterms:modified>
</cp:coreProperties>
</file>