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amedi.SABO\Desktop\"/>
    </mc:Choice>
  </mc:AlternateContent>
  <bookViews>
    <workbookView xWindow="0" yWindow="0" windowWidth="20460" windowHeight="7695" activeTab="8"/>
  </bookViews>
  <sheets>
    <sheet name="List" sheetId="5" r:id="rId1"/>
    <sheet name="Rev" sheetId="9" r:id="rId2"/>
    <sheet name="Exp" sheetId="10" r:id="rId3"/>
    <sheet name="Proj" sheetId="14" r:id="rId4"/>
    <sheet name="stats" sheetId="15" r:id="rId5"/>
    <sheet name="RevCalc" sheetId="11" r:id="rId6"/>
    <sheet name="PL" sheetId="12" r:id="rId7"/>
    <sheet name="PJCalcs" sheetId="2" r:id="rId8"/>
    <sheet name="Summary" sheetId="13" r:id="rId9"/>
  </sheets>
  <definedNames>
    <definedName name="_xlnm._FilterDatabase" localSheetId="5" hidden="1">RevCalc!$A$1:$F$119</definedName>
    <definedName name="_xlnm._FilterDatabase" localSheetId="4" hidden="1">stats!$A$1:$G$55</definedName>
    <definedName name="_xlchart.v2.0" hidden="1">Summary!$AF$28:$AF$30</definedName>
    <definedName name="_xlchart.v2.1" hidden="1">Summary!$Z$30:$Z$32</definedName>
    <definedName name="_xlchart.v2.2" hidden="1">Summary!$Z$30:$Z$32</definedName>
    <definedName name="Actual">OFFSET(PJCalcs!$B$2,0,0,COUNTA(PJCalcs!$B$2:$B$28),1)</definedName>
    <definedName name="Actual1">Rev!$D$69:$O$78</definedName>
    <definedName name="circle">Actual^0</definedName>
    <definedName name="circle2">ROW(OFFSET(Actual,0,0,14))^0</definedName>
    <definedName name="Dep">PJCalcs!$E$1</definedName>
    <definedName name="Label1">Rev!$C$69:$C$78</definedName>
    <definedName name="List1">List!$A$2:$A$5</definedName>
    <definedName name="Plan">OFFSET(Actual,,1)</definedName>
    <definedName name="Plan1">Rev!$D$80:$O$89</definedName>
    <definedName name="rng">ROW(PJCalcs!$A$2:INDEX(PJCalcs!$A:$A,ROWS(Actual)*3+1,))</definedName>
    <definedName name="rng_0">rng^0-1</definedName>
    <definedName name="s_1">MMULT(--(IF(MOD(rng,3)&gt;=1,0,rng/3)=COLUMN(OFFSET(PJCalcs!$A$1,,,,ROWS(Actual)))),Actual)</definedName>
    <definedName name="s_2">MMULT(--(IF(MOD(rng+2,3)&gt;=1,0,INT(rng/3))=COLUMN(OFFSET(PJCalcs!$A$1,,,,ROWS(Plan)))),Plan)</definedName>
    <definedName name="Type">List!$G$2:$G$4</definedName>
  </definedNames>
  <calcPr calcId="152511"/>
</workbook>
</file>

<file path=xl/calcChain.xml><?xml version="1.0" encoding="utf-8"?>
<calcChain xmlns="http://schemas.openxmlformats.org/spreadsheetml/2006/main">
  <c r="F1" i="12" l="1"/>
  <c r="G1" i="12"/>
  <c r="H1" i="12"/>
  <c r="I1" i="12"/>
  <c r="J1" i="12"/>
  <c r="K1" i="12"/>
  <c r="L1" i="12"/>
  <c r="M1" i="12"/>
  <c r="N1" i="12"/>
  <c r="O1" i="12"/>
  <c r="P1" i="12"/>
  <c r="E1" i="12"/>
  <c r="G2" i="2"/>
  <c r="H50" i="2" s="1"/>
  <c r="J50" i="2" s="1"/>
  <c r="M2" i="2" l="1"/>
  <c r="H55" i="2"/>
  <c r="J55" i="2" s="1"/>
  <c r="H48" i="2"/>
  <c r="J48" i="2" s="1"/>
  <c r="H53" i="2"/>
  <c r="J53" i="2" s="1"/>
  <c r="H49" i="2"/>
  <c r="J49" i="2" s="1"/>
  <c r="H54" i="2"/>
  <c r="J54" i="2" s="1"/>
  <c r="G3" i="2"/>
  <c r="M3" i="2" s="1"/>
  <c r="G4" i="2"/>
  <c r="M4" i="2" s="1"/>
  <c r="G5" i="2"/>
  <c r="M5" i="2" s="1"/>
  <c r="G6" i="2"/>
  <c r="M6" i="2" s="1"/>
  <c r="G7" i="2"/>
  <c r="M7" i="2" s="1"/>
  <c r="G8" i="2"/>
  <c r="M8" i="2" s="1"/>
  <c r="G9" i="2"/>
  <c r="M9" i="2" s="1"/>
  <c r="G10" i="2"/>
  <c r="M10" i="2" s="1"/>
  <c r="G11" i="2"/>
  <c r="M11" i="2" s="1"/>
  <c r="G12" i="2"/>
  <c r="M12" i="2" s="1"/>
  <c r="G13" i="2"/>
  <c r="M13" i="2" s="1"/>
  <c r="G14" i="2"/>
  <c r="M14" i="2" s="1"/>
  <c r="G15" i="2"/>
  <c r="M15" i="2" s="1"/>
  <c r="G16" i="2"/>
  <c r="M16" i="2" s="1"/>
  <c r="G17" i="2"/>
  <c r="M17" i="2" s="1"/>
  <c r="G18" i="2"/>
  <c r="M18" i="2" s="1"/>
  <c r="G19" i="2"/>
  <c r="M19" i="2" s="1"/>
  <c r="C69" i="12"/>
  <c r="H44" i="2" l="1"/>
  <c r="J44" i="2" s="1"/>
  <c r="H43" i="2"/>
  <c r="J43" i="2" s="1"/>
  <c r="H42" i="2"/>
  <c r="J42" i="2" s="1"/>
  <c r="H37" i="2"/>
  <c r="J37" i="2" s="1"/>
  <c r="H38" i="2"/>
  <c r="J38" i="2" s="1"/>
  <c r="H36" i="2"/>
  <c r="J36" i="2" s="1"/>
  <c r="H26" i="2"/>
  <c r="I26" i="2" s="1"/>
  <c r="L26" i="2" s="1"/>
  <c r="S41" i="13" s="1"/>
  <c r="H30" i="2"/>
  <c r="I30" i="2" s="1"/>
  <c r="L30" i="2" s="1"/>
  <c r="S45" i="13" s="1"/>
  <c r="H27" i="2"/>
  <c r="I27" i="2" s="1"/>
  <c r="L27" i="2" s="1"/>
  <c r="S42" i="13" s="1"/>
  <c r="H31" i="2"/>
  <c r="I31" i="2" s="1"/>
  <c r="L31" i="2" s="1"/>
  <c r="S46" i="13" s="1"/>
  <c r="H24" i="2"/>
  <c r="I24" i="2" s="1"/>
  <c r="L24" i="2" s="1"/>
  <c r="S39" i="13" s="1"/>
  <c r="H28" i="2"/>
  <c r="I28" i="2" s="1"/>
  <c r="L28" i="2" s="1"/>
  <c r="S43" i="13" s="1"/>
  <c r="H32" i="2"/>
  <c r="I32" i="2" s="1"/>
  <c r="L32" i="2" s="1"/>
  <c r="S47" i="13" s="1"/>
  <c r="H25" i="2"/>
  <c r="I25" i="2" s="1"/>
  <c r="L25" i="2" s="1"/>
  <c r="S40" i="13" s="1"/>
  <c r="H29" i="2"/>
  <c r="I29" i="2" s="1"/>
  <c r="L29" i="2" s="1"/>
  <c r="S44" i="13" s="1"/>
  <c r="H23" i="2"/>
  <c r="I23" i="2" s="1"/>
  <c r="L23" i="2" s="1"/>
  <c r="S38" i="13" s="1"/>
  <c r="B46" i="14"/>
  <c r="C46" i="14" s="1"/>
  <c r="B45" i="14"/>
  <c r="C45" i="14" s="1"/>
  <c r="B44" i="14"/>
  <c r="C44" i="14" s="1"/>
  <c r="B43" i="14"/>
  <c r="C43" i="14" s="1"/>
  <c r="A8" i="2" s="1"/>
  <c r="B42" i="14"/>
  <c r="C42" i="14" s="1"/>
  <c r="A7" i="2" s="1"/>
  <c r="B41" i="14"/>
  <c r="C41" i="14" s="1"/>
  <c r="A6" i="2" s="1"/>
  <c r="B40" i="14"/>
  <c r="C40" i="14" s="1"/>
  <c r="A5" i="2" s="1"/>
  <c r="B39" i="14"/>
  <c r="C39" i="14" s="1"/>
  <c r="A4" i="2" s="1"/>
  <c r="B38" i="14"/>
  <c r="C38" i="14" s="1"/>
  <c r="A3" i="2" s="1"/>
  <c r="B37" i="14"/>
  <c r="C37" i="14" s="1"/>
  <c r="A2" i="2" s="1"/>
  <c r="J25" i="2" l="1"/>
  <c r="K25" i="2"/>
  <c r="K32" i="2"/>
  <c r="J32" i="2"/>
  <c r="K23" i="2"/>
  <c r="J23" i="2"/>
  <c r="K28" i="2"/>
  <c r="J28" i="2"/>
  <c r="J30" i="2"/>
  <c r="K30" i="2"/>
  <c r="J31" i="2"/>
  <c r="K31" i="2"/>
  <c r="J27" i="2"/>
  <c r="K27" i="2"/>
  <c r="J29" i="2"/>
  <c r="K29" i="2"/>
  <c r="K24" i="2"/>
  <c r="J24" i="2"/>
  <c r="J26" i="2"/>
  <c r="K26" i="2"/>
  <c r="D44" i="14"/>
  <c r="D37" i="14"/>
  <c r="B2" i="2" s="1"/>
  <c r="E38" i="14"/>
  <c r="C3" i="2" s="1"/>
  <c r="E39" i="14"/>
  <c r="C4" i="2" s="1"/>
  <c r="E40" i="14"/>
  <c r="C5" i="2" s="1"/>
  <c r="E41" i="14"/>
  <c r="C6" i="2" s="1"/>
  <c r="E42" i="14"/>
  <c r="C7" i="2" s="1"/>
  <c r="E43" i="14"/>
  <c r="C8" i="2" s="1"/>
  <c r="E44" i="14"/>
  <c r="E46" i="14"/>
  <c r="D46" i="14"/>
  <c r="E37" i="14"/>
  <c r="C2" i="2" s="1"/>
  <c r="D38" i="14"/>
  <c r="B3" i="2" s="1"/>
  <c r="D39" i="14"/>
  <c r="B4" i="2" s="1"/>
  <c r="D40" i="14"/>
  <c r="B5" i="2" s="1"/>
  <c r="D41" i="14"/>
  <c r="B6" i="2" s="1"/>
  <c r="D42" i="14"/>
  <c r="B7" i="2" s="1"/>
  <c r="D43" i="14"/>
  <c r="B8" i="2" s="1"/>
  <c r="E45" i="14"/>
  <c r="D45" i="14"/>
  <c r="A89" i="12"/>
  <c r="A88" i="12"/>
  <c r="A87" i="12"/>
  <c r="A86" i="12"/>
  <c r="A85" i="12"/>
  <c r="A84" i="12"/>
  <c r="A83" i="12"/>
  <c r="A82" i="12"/>
  <c r="A81" i="12"/>
  <c r="A80" i="12"/>
  <c r="A70" i="12"/>
  <c r="A71" i="12"/>
  <c r="A72" i="12"/>
  <c r="A73" i="12"/>
  <c r="A74" i="12"/>
  <c r="A75" i="12"/>
  <c r="A76" i="12"/>
  <c r="A77" i="12"/>
  <c r="A78" i="12"/>
  <c r="A69" i="12"/>
  <c r="C89" i="12"/>
  <c r="C88" i="12"/>
  <c r="C87" i="12"/>
  <c r="C86" i="12"/>
  <c r="C85" i="12"/>
  <c r="C84" i="12"/>
  <c r="C83" i="12"/>
  <c r="C82" i="12"/>
  <c r="C81" i="12"/>
  <c r="C80" i="12"/>
  <c r="C70" i="12"/>
  <c r="C71" i="12"/>
  <c r="C72" i="12"/>
  <c r="C73" i="12"/>
  <c r="C74" i="12"/>
  <c r="C75" i="12"/>
  <c r="C76" i="12"/>
  <c r="C77" i="12"/>
  <c r="C78" i="12"/>
  <c r="B2" i="12" l="1"/>
  <c r="B3" i="12"/>
  <c r="B4" i="12"/>
  <c r="B5" i="12"/>
  <c r="B6" i="12"/>
  <c r="B7" i="12"/>
  <c r="B8" i="12"/>
  <c r="B9" i="12"/>
  <c r="B10" i="12"/>
  <c r="B11" i="12"/>
  <c r="B13" i="12"/>
  <c r="B14" i="12"/>
  <c r="B15" i="12"/>
  <c r="B16" i="12"/>
  <c r="B17" i="12"/>
  <c r="B18" i="12"/>
  <c r="B19" i="12"/>
  <c r="B20" i="12"/>
  <c r="B21" i="12"/>
  <c r="B22" i="12"/>
  <c r="B24" i="12"/>
  <c r="B25" i="12"/>
  <c r="B26" i="12"/>
  <c r="B27" i="12"/>
  <c r="B28" i="12"/>
  <c r="B29" i="12"/>
  <c r="B30" i="12"/>
  <c r="B31" i="12"/>
  <c r="B32" i="12"/>
  <c r="B33" i="12"/>
  <c r="B35" i="12"/>
  <c r="B36" i="12"/>
  <c r="B37" i="12"/>
  <c r="B38" i="12"/>
  <c r="B39" i="12"/>
  <c r="B40" i="12"/>
  <c r="B41" i="12"/>
  <c r="B42" i="12"/>
  <c r="B43" i="12"/>
  <c r="B44" i="12"/>
  <c r="B46" i="12"/>
  <c r="B47" i="12"/>
  <c r="B48" i="12"/>
  <c r="B49" i="12"/>
  <c r="B50" i="12"/>
  <c r="B51" i="12"/>
  <c r="B52" i="12"/>
  <c r="B53" i="12"/>
  <c r="B54" i="12"/>
  <c r="B55" i="12"/>
  <c r="B57" i="12"/>
  <c r="B58" i="12"/>
  <c r="B59" i="12"/>
  <c r="B60" i="12"/>
  <c r="B61" i="12"/>
  <c r="B62" i="12"/>
  <c r="B63" i="12"/>
  <c r="B64" i="12"/>
  <c r="B65" i="12"/>
  <c r="B66" i="12"/>
  <c r="D3" i="11"/>
  <c r="E3" i="11"/>
  <c r="A3" i="11" s="1"/>
  <c r="F3" i="11"/>
  <c r="I3" i="11"/>
  <c r="D4" i="11"/>
  <c r="E4" i="11"/>
  <c r="A4" i="11" s="1"/>
  <c r="F4" i="11"/>
  <c r="D5" i="11"/>
  <c r="E5" i="11"/>
  <c r="A5" i="11" s="1"/>
  <c r="F5" i="11"/>
  <c r="D6" i="11"/>
  <c r="E6" i="11"/>
  <c r="A6" i="11" s="1"/>
  <c r="F6" i="11"/>
  <c r="D7" i="11"/>
  <c r="E7" i="11"/>
  <c r="A7" i="11" s="1"/>
  <c r="F7" i="11"/>
  <c r="D8" i="11"/>
  <c r="E8" i="11"/>
  <c r="F8" i="11"/>
  <c r="D9" i="11"/>
  <c r="E9" i="11"/>
  <c r="A9" i="11" s="1"/>
  <c r="F9" i="11"/>
  <c r="D10" i="11"/>
  <c r="E10" i="11"/>
  <c r="A10" i="11" s="1"/>
  <c r="F10" i="11"/>
  <c r="D11" i="11"/>
  <c r="E11" i="11"/>
  <c r="A11" i="11" s="1"/>
  <c r="F11" i="11"/>
  <c r="D12" i="11"/>
  <c r="E12" i="11"/>
  <c r="A12" i="11" s="1"/>
  <c r="F12" i="11"/>
  <c r="D13" i="11"/>
  <c r="E13" i="11"/>
  <c r="A13" i="11" s="1"/>
  <c r="F13" i="11"/>
  <c r="D14" i="11"/>
  <c r="E14" i="11"/>
  <c r="A14" i="11" s="1"/>
  <c r="F14" i="11"/>
  <c r="D16" i="11"/>
  <c r="E16" i="11"/>
  <c r="A16" i="11" s="1"/>
  <c r="F16" i="11"/>
  <c r="D17" i="11"/>
  <c r="E17" i="11"/>
  <c r="A17" i="11" s="1"/>
  <c r="F17" i="11"/>
  <c r="D18" i="11"/>
  <c r="E18" i="11"/>
  <c r="A18" i="11" s="1"/>
  <c r="F18" i="11"/>
  <c r="D19" i="11"/>
  <c r="E19" i="11"/>
  <c r="A19" i="11" s="1"/>
  <c r="F19" i="11"/>
  <c r="D20" i="11"/>
  <c r="E20" i="11"/>
  <c r="A20" i="11" s="1"/>
  <c r="F20" i="11"/>
  <c r="D21" i="11"/>
  <c r="E21" i="11"/>
  <c r="F21" i="11"/>
  <c r="D22" i="11"/>
  <c r="E22" i="11"/>
  <c r="A22" i="11" s="1"/>
  <c r="F22" i="11"/>
  <c r="D23" i="11"/>
  <c r="E23" i="11"/>
  <c r="A23" i="11" s="1"/>
  <c r="F23" i="11"/>
  <c r="D24" i="11"/>
  <c r="E24" i="11"/>
  <c r="A24" i="11" s="1"/>
  <c r="F24" i="11"/>
  <c r="D25" i="11"/>
  <c r="E25" i="11"/>
  <c r="A25" i="11" s="1"/>
  <c r="F25" i="11"/>
  <c r="D26" i="11"/>
  <c r="E26" i="11"/>
  <c r="A26" i="11" s="1"/>
  <c r="F26" i="11"/>
  <c r="D27" i="11"/>
  <c r="E27" i="11"/>
  <c r="A27" i="11" s="1"/>
  <c r="F27" i="11"/>
  <c r="D29" i="11"/>
  <c r="E29" i="11"/>
  <c r="A29" i="11" s="1"/>
  <c r="F29" i="11"/>
  <c r="D30" i="11"/>
  <c r="E30" i="11"/>
  <c r="A30" i="11" s="1"/>
  <c r="F30" i="11"/>
  <c r="D31" i="11"/>
  <c r="E31" i="11"/>
  <c r="A31" i="11" s="1"/>
  <c r="F31" i="11"/>
  <c r="D32" i="11"/>
  <c r="E32" i="11"/>
  <c r="A32" i="11" s="1"/>
  <c r="F32" i="11"/>
  <c r="D33" i="11"/>
  <c r="E33" i="11"/>
  <c r="A33" i="11" s="1"/>
  <c r="F33" i="11"/>
  <c r="D34" i="11"/>
  <c r="E34" i="11"/>
  <c r="F34" i="11"/>
  <c r="D35" i="11"/>
  <c r="E35" i="11"/>
  <c r="A35" i="11" s="1"/>
  <c r="F35" i="11"/>
  <c r="D36" i="11"/>
  <c r="E36" i="11"/>
  <c r="A36" i="11" s="1"/>
  <c r="F36" i="11"/>
  <c r="D37" i="11"/>
  <c r="E37" i="11"/>
  <c r="A37" i="11" s="1"/>
  <c r="F37" i="11"/>
  <c r="D38" i="11"/>
  <c r="E38" i="11"/>
  <c r="A38" i="11" s="1"/>
  <c r="F38" i="11"/>
  <c r="D39" i="11"/>
  <c r="E39" i="11"/>
  <c r="A39" i="11" s="1"/>
  <c r="F39" i="11"/>
  <c r="D40" i="11"/>
  <c r="E40" i="11"/>
  <c r="A40" i="11" s="1"/>
  <c r="F40" i="11"/>
  <c r="D42" i="11"/>
  <c r="E42" i="11"/>
  <c r="A42" i="11" s="1"/>
  <c r="F42" i="11"/>
  <c r="D43" i="11"/>
  <c r="E43" i="11"/>
  <c r="A43" i="11" s="1"/>
  <c r="F43" i="11"/>
  <c r="D44" i="11"/>
  <c r="E44" i="11"/>
  <c r="A44" i="11" s="1"/>
  <c r="F44" i="11"/>
  <c r="D45" i="11"/>
  <c r="E45" i="11"/>
  <c r="A45" i="11" s="1"/>
  <c r="F45" i="11"/>
  <c r="D46" i="11"/>
  <c r="E46" i="11"/>
  <c r="A46" i="11" s="1"/>
  <c r="F46" i="11"/>
  <c r="D47" i="11"/>
  <c r="E47" i="11"/>
  <c r="F47" i="11"/>
  <c r="D48" i="11"/>
  <c r="E48" i="11"/>
  <c r="A48" i="11" s="1"/>
  <c r="F48" i="11"/>
  <c r="D49" i="11"/>
  <c r="E49" i="11"/>
  <c r="A49" i="11" s="1"/>
  <c r="F49" i="11"/>
  <c r="D50" i="11"/>
  <c r="E50" i="11"/>
  <c r="A50" i="11" s="1"/>
  <c r="F50" i="11"/>
  <c r="D51" i="11"/>
  <c r="E51" i="11"/>
  <c r="A51" i="11" s="1"/>
  <c r="F51" i="11"/>
  <c r="D52" i="11"/>
  <c r="E52" i="11"/>
  <c r="A52" i="11" s="1"/>
  <c r="F52" i="11"/>
  <c r="D53" i="11"/>
  <c r="E53" i="11"/>
  <c r="A53" i="11" s="1"/>
  <c r="F53" i="11"/>
  <c r="D55" i="11"/>
  <c r="E55" i="11"/>
  <c r="A55" i="11" s="1"/>
  <c r="F55" i="11"/>
  <c r="D56" i="11"/>
  <c r="E56" i="11"/>
  <c r="A56" i="11" s="1"/>
  <c r="F56" i="11"/>
  <c r="D57" i="11"/>
  <c r="E57" i="11"/>
  <c r="A57" i="11" s="1"/>
  <c r="F57" i="11"/>
  <c r="D58" i="11"/>
  <c r="E58" i="11"/>
  <c r="A58" i="11" s="1"/>
  <c r="F58" i="11"/>
  <c r="D59" i="11"/>
  <c r="E59" i="11"/>
  <c r="A59" i="11" s="1"/>
  <c r="F59" i="11"/>
  <c r="D60" i="11"/>
  <c r="E60" i="11"/>
  <c r="F60" i="11"/>
  <c r="D61" i="11"/>
  <c r="E61" i="11"/>
  <c r="A61" i="11" s="1"/>
  <c r="F61" i="11"/>
  <c r="D62" i="11"/>
  <c r="E62" i="11"/>
  <c r="A62" i="11" s="1"/>
  <c r="F62" i="11"/>
  <c r="D63" i="11"/>
  <c r="E63" i="11"/>
  <c r="A63" i="11" s="1"/>
  <c r="F63" i="11"/>
  <c r="D64" i="11"/>
  <c r="E64" i="11"/>
  <c r="A64" i="11" s="1"/>
  <c r="F64" i="11"/>
  <c r="D65" i="11"/>
  <c r="E65" i="11"/>
  <c r="A65" i="11" s="1"/>
  <c r="F65" i="11"/>
  <c r="D66" i="11"/>
  <c r="E66" i="11"/>
  <c r="A66" i="11" s="1"/>
  <c r="F66" i="11"/>
  <c r="D68" i="11"/>
  <c r="E68" i="11"/>
  <c r="A68" i="11" s="1"/>
  <c r="F68" i="11"/>
  <c r="D69" i="11"/>
  <c r="E69" i="11"/>
  <c r="A69" i="11" s="1"/>
  <c r="F69" i="11"/>
  <c r="D70" i="11"/>
  <c r="E70" i="11"/>
  <c r="A70" i="11" s="1"/>
  <c r="F70" i="11"/>
  <c r="D71" i="11"/>
  <c r="E71" i="11"/>
  <c r="A71" i="11" s="1"/>
  <c r="F71" i="11"/>
  <c r="D72" i="11"/>
  <c r="E72" i="11"/>
  <c r="A72" i="11" s="1"/>
  <c r="F72" i="11"/>
  <c r="D73" i="11"/>
  <c r="E73" i="11"/>
  <c r="F73" i="11"/>
  <c r="D74" i="11"/>
  <c r="E74" i="11"/>
  <c r="A74" i="11" s="1"/>
  <c r="F74" i="11"/>
  <c r="D75" i="11"/>
  <c r="E75" i="11"/>
  <c r="A75" i="11" s="1"/>
  <c r="F75" i="11"/>
  <c r="D76" i="11"/>
  <c r="E76" i="11"/>
  <c r="A76" i="11" s="1"/>
  <c r="F76" i="11"/>
  <c r="D77" i="11"/>
  <c r="E77" i="11"/>
  <c r="A77" i="11" s="1"/>
  <c r="F77" i="11"/>
  <c r="D78" i="11"/>
  <c r="E78" i="11"/>
  <c r="A78" i="11" s="1"/>
  <c r="F78" i="11"/>
  <c r="D79" i="11"/>
  <c r="E79" i="11"/>
  <c r="A79" i="11" s="1"/>
  <c r="F79" i="11"/>
  <c r="D81" i="11"/>
  <c r="E81" i="11"/>
  <c r="A81" i="11" s="1"/>
  <c r="F81" i="11"/>
  <c r="D82" i="11"/>
  <c r="E82" i="11"/>
  <c r="A82" i="11" s="1"/>
  <c r="F82" i="11"/>
  <c r="D83" i="11"/>
  <c r="E83" i="11"/>
  <c r="A83" i="11" s="1"/>
  <c r="F83" i="11"/>
  <c r="D84" i="11"/>
  <c r="E84" i="11"/>
  <c r="A84" i="11" s="1"/>
  <c r="F84" i="11"/>
  <c r="D85" i="11"/>
  <c r="E85" i="11"/>
  <c r="A85" i="11" s="1"/>
  <c r="F85" i="11"/>
  <c r="D86" i="11"/>
  <c r="E86" i="11"/>
  <c r="F86" i="11"/>
  <c r="D87" i="11"/>
  <c r="E87" i="11"/>
  <c r="A87" i="11" s="1"/>
  <c r="F87" i="11"/>
  <c r="D88" i="11"/>
  <c r="E88" i="11"/>
  <c r="A88" i="11" s="1"/>
  <c r="F88" i="11"/>
  <c r="D89" i="11"/>
  <c r="E89" i="11"/>
  <c r="A89" i="11" s="1"/>
  <c r="F89" i="11"/>
  <c r="D90" i="11"/>
  <c r="E90" i="11"/>
  <c r="A90" i="11" s="1"/>
  <c r="F90" i="11"/>
  <c r="D91" i="11"/>
  <c r="E91" i="11"/>
  <c r="A91" i="11" s="1"/>
  <c r="F91" i="11"/>
  <c r="D92" i="11"/>
  <c r="E92" i="11"/>
  <c r="A92" i="11" s="1"/>
  <c r="F92" i="11"/>
  <c r="D94" i="11"/>
  <c r="E94" i="11"/>
  <c r="A94" i="11" s="1"/>
  <c r="F94" i="11"/>
  <c r="D95" i="11"/>
  <c r="E95" i="11"/>
  <c r="A95" i="11" s="1"/>
  <c r="F95" i="11"/>
  <c r="D96" i="11"/>
  <c r="E96" i="11"/>
  <c r="A96" i="11" s="1"/>
  <c r="F96" i="11"/>
  <c r="D97" i="11"/>
  <c r="E97" i="11"/>
  <c r="A97" i="11" s="1"/>
  <c r="F97" i="11"/>
  <c r="D98" i="11"/>
  <c r="E98" i="11"/>
  <c r="A98" i="11" s="1"/>
  <c r="F98" i="11"/>
  <c r="D99" i="11"/>
  <c r="E99" i="11"/>
  <c r="F99" i="11"/>
  <c r="D100" i="11"/>
  <c r="E100" i="11"/>
  <c r="A100" i="11" s="1"/>
  <c r="F100" i="11"/>
  <c r="D101" i="11"/>
  <c r="E101" i="11"/>
  <c r="A101" i="11" s="1"/>
  <c r="F101" i="11"/>
  <c r="D102" i="11"/>
  <c r="E102" i="11"/>
  <c r="A102" i="11" s="1"/>
  <c r="F102" i="11"/>
  <c r="D103" i="11"/>
  <c r="E103" i="11"/>
  <c r="A103" i="11" s="1"/>
  <c r="F103" i="11"/>
  <c r="D104" i="11"/>
  <c r="E104" i="11"/>
  <c r="A104" i="11" s="1"/>
  <c r="F104" i="11"/>
  <c r="D105" i="11"/>
  <c r="E105" i="11"/>
  <c r="A105" i="11" s="1"/>
  <c r="F105" i="11"/>
  <c r="D107" i="11"/>
  <c r="E107" i="11"/>
  <c r="A107" i="11" s="1"/>
  <c r="F107" i="11"/>
  <c r="D108" i="11"/>
  <c r="E108" i="11"/>
  <c r="A108" i="11" s="1"/>
  <c r="F108" i="11"/>
  <c r="D109" i="11"/>
  <c r="E109" i="11"/>
  <c r="A109" i="11" s="1"/>
  <c r="F109" i="11"/>
  <c r="D110" i="11"/>
  <c r="E110" i="11"/>
  <c r="A110" i="11" s="1"/>
  <c r="F110" i="11"/>
  <c r="D111" i="11"/>
  <c r="E111" i="11"/>
  <c r="A111" i="11" s="1"/>
  <c r="F111" i="11"/>
  <c r="D112" i="11"/>
  <c r="E112" i="11"/>
  <c r="F112" i="11"/>
  <c r="D113" i="11"/>
  <c r="E113" i="11"/>
  <c r="A113" i="11" s="1"/>
  <c r="F113" i="11"/>
  <c r="D114" i="11"/>
  <c r="E114" i="11"/>
  <c r="A114" i="11" s="1"/>
  <c r="F114" i="11"/>
  <c r="D115" i="11"/>
  <c r="E115" i="11"/>
  <c r="A115" i="11" s="1"/>
  <c r="F115" i="11"/>
  <c r="D116" i="11"/>
  <c r="E116" i="11"/>
  <c r="A116" i="11" s="1"/>
  <c r="F116" i="11"/>
  <c r="D117" i="11"/>
  <c r="E117" i="11"/>
  <c r="A117" i="11" s="1"/>
  <c r="F117" i="11"/>
  <c r="D118" i="11"/>
  <c r="E118" i="11"/>
  <c r="A118" i="11" s="1"/>
  <c r="F118" i="11"/>
  <c r="D120" i="11"/>
  <c r="E120" i="11"/>
  <c r="A120" i="11" s="1"/>
  <c r="F120" i="11"/>
  <c r="D121" i="11"/>
  <c r="E121" i="11"/>
  <c r="A121" i="11" s="1"/>
  <c r="F121" i="11"/>
  <c r="D122" i="11"/>
  <c r="E122" i="11"/>
  <c r="A122" i="11" s="1"/>
  <c r="F122" i="11"/>
  <c r="D123" i="11"/>
  <c r="E123" i="11"/>
  <c r="A123" i="11" s="1"/>
  <c r="F123" i="11"/>
  <c r="D124" i="11"/>
  <c r="E124" i="11"/>
  <c r="A124" i="11" s="1"/>
  <c r="F124" i="11"/>
  <c r="D125" i="11"/>
  <c r="E125" i="11"/>
  <c r="F125" i="11"/>
  <c r="D126" i="11"/>
  <c r="E126" i="11"/>
  <c r="A126" i="11" s="1"/>
  <c r="F126" i="11"/>
  <c r="D127" i="11"/>
  <c r="E127" i="11"/>
  <c r="A127" i="11" s="1"/>
  <c r="F127" i="11"/>
  <c r="D128" i="11"/>
  <c r="E128" i="11"/>
  <c r="A128" i="11" s="1"/>
  <c r="F128" i="11"/>
  <c r="D129" i="11"/>
  <c r="E129" i="11"/>
  <c r="A129" i="11" s="1"/>
  <c r="F129" i="11"/>
  <c r="D130" i="11"/>
  <c r="E130" i="11"/>
  <c r="A130" i="11" s="1"/>
  <c r="F130" i="11"/>
  <c r="D131" i="11"/>
  <c r="E131" i="11"/>
  <c r="A131" i="11" s="1"/>
  <c r="F131" i="11"/>
  <c r="P2" i="10"/>
  <c r="P3" i="10"/>
  <c r="P4" i="10"/>
  <c r="P5" i="10"/>
  <c r="P6" i="10"/>
  <c r="P7" i="10"/>
  <c r="P8" i="10"/>
  <c r="P9" i="10"/>
  <c r="P10" i="10"/>
  <c r="P11" i="10"/>
  <c r="P17" i="10"/>
  <c r="P19" i="10"/>
  <c r="P20" i="10"/>
  <c r="P22" i="10"/>
  <c r="P24" i="10"/>
  <c r="P25" i="10"/>
  <c r="P26" i="10"/>
  <c r="P27" i="10"/>
  <c r="P28" i="10"/>
  <c r="P29" i="10"/>
  <c r="P30" i="10"/>
  <c r="P31" i="10"/>
  <c r="P32" i="10"/>
  <c r="P33" i="10"/>
  <c r="P37" i="10"/>
  <c r="P38" i="10"/>
  <c r="P39" i="10"/>
  <c r="P40" i="10"/>
  <c r="P41" i="10"/>
  <c r="P42" i="10"/>
  <c r="P43" i="10"/>
  <c r="P44" i="10"/>
  <c r="P46" i="10"/>
  <c r="P47" i="10"/>
  <c r="P48" i="10"/>
  <c r="P49" i="10"/>
  <c r="P50" i="10"/>
  <c r="P51" i="10"/>
  <c r="P52" i="10"/>
  <c r="P53" i="10"/>
  <c r="P54" i="10"/>
  <c r="P55" i="10"/>
  <c r="P57" i="10"/>
  <c r="P62" i="10"/>
  <c r="P63" i="10"/>
  <c r="P66" i="10"/>
  <c r="B69" i="10"/>
  <c r="C24" i="12" s="1"/>
  <c r="C46" i="12" s="1"/>
  <c r="B70" i="10"/>
  <c r="C25" i="12" s="1"/>
  <c r="C47" i="12" s="1"/>
  <c r="B71" i="10"/>
  <c r="C26" i="12" s="1"/>
  <c r="C48" i="12" s="1"/>
  <c r="B72" i="10"/>
  <c r="C27" i="12" s="1"/>
  <c r="C49" i="12" s="1"/>
  <c r="B73" i="10"/>
  <c r="C28" i="12" s="1"/>
  <c r="C50" i="12" s="1"/>
  <c r="B74" i="10"/>
  <c r="C29" i="12" s="1"/>
  <c r="C51" i="12" s="1"/>
  <c r="B75" i="10"/>
  <c r="B76" i="10"/>
  <c r="C31" i="12" s="1"/>
  <c r="C53" i="12" s="1"/>
  <c r="B77" i="10"/>
  <c r="B78" i="10"/>
  <c r="C33" i="12" s="1"/>
  <c r="C55" i="12" s="1"/>
  <c r="B80" i="10"/>
  <c r="B81" i="10"/>
  <c r="C36" i="12" s="1"/>
  <c r="C58" i="12" s="1"/>
  <c r="B82" i="10"/>
  <c r="B83" i="10"/>
  <c r="C38" i="12" s="1"/>
  <c r="C60" i="12" s="1"/>
  <c r="B84" i="10"/>
  <c r="B85" i="10"/>
  <c r="C40" i="12" s="1"/>
  <c r="C62" i="12" s="1"/>
  <c r="B86" i="10"/>
  <c r="B87" i="10"/>
  <c r="C42" i="12" s="1"/>
  <c r="C64" i="12" s="1"/>
  <c r="B88" i="10"/>
  <c r="B89" i="10"/>
  <c r="C44" i="12" s="1"/>
  <c r="C66" i="12" s="1"/>
  <c r="P2" i="9"/>
  <c r="P3" i="9"/>
  <c r="P4" i="9"/>
  <c r="P5" i="9"/>
  <c r="P6" i="9"/>
  <c r="P7" i="9"/>
  <c r="P8" i="9"/>
  <c r="P9" i="9"/>
  <c r="P10" i="9"/>
  <c r="P11" i="9"/>
  <c r="P13" i="9"/>
  <c r="P15" i="9"/>
  <c r="P17" i="9"/>
  <c r="P19" i="9"/>
  <c r="P20" i="9"/>
  <c r="P22" i="9"/>
  <c r="P24" i="9"/>
  <c r="P25" i="9"/>
  <c r="P26" i="9"/>
  <c r="P27" i="9"/>
  <c r="P28" i="9"/>
  <c r="P29" i="9"/>
  <c r="P30" i="9"/>
  <c r="P31" i="9"/>
  <c r="P32" i="9"/>
  <c r="P33" i="9"/>
  <c r="P35" i="9"/>
  <c r="P37" i="9"/>
  <c r="P38" i="9"/>
  <c r="P39" i="9"/>
  <c r="P40" i="9"/>
  <c r="P41" i="9"/>
  <c r="P42" i="9"/>
  <c r="P43" i="9"/>
  <c r="P44" i="9"/>
  <c r="P46" i="9"/>
  <c r="P47" i="9"/>
  <c r="P48" i="9"/>
  <c r="P49" i="9"/>
  <c r="P50" i="9"/>
  <c r="P51" i="9"/>
  <c r="P52" i="9"/>
  <c r="P53" i="9"/>
  <c r="P54" i="9"/>
  <c r="P55" i="9"/>
  <c r="P57" i="9"/>
  <c r="P59" i="9"/>
  <c r="P61" i="9"/>
  <c r="P62" i="9"/>
  <c r="P63" i="9"/>
  <c r="P65" i="9"/>
  <c r="P66" i="9"/>
  <c r="B69" i="9"/>
  <c r="C2" i="12" s="1"/>
  <c r="B70" i="9"/>
  <c r="C3" i="12" s="1"/>
  <c r="B71" i="9"/>
  <c r="C4" i="12" s="1"/>
  <c r="B72" i="9"/>
  <c r="C5" i="12" s="1"/>
  <c r="B73" i="9"/>
  <c r="C6" i="12" s="1"/>
  <c r="B74" i="9"/>
  <c r="C7" i="12" s="1"/>
  <c r="B75" i="9"/>
  <c r="C8" i="12" s="1"/>
  <c r="B76" i="9"/>
  <c r="C9" i="12" s="1"/>
  <c r="B77" i="9"/>
  <c r="C10" i="12" s="1"/>
  <c r="B78" i="9"/>
  <c r="C11" i="12" s="1"/>
  <c r="B80" i="9"/>
  <c r="C13" i="12" s="1"/>
  <c r="B81" i="9"/>
  <c r="C14" i="12" s="1"/>
  <c r="B82" i="9"/>
  <c r="C15" i="12" s="1"/>
  <c r="B83" i="9"/>
  <c r="C16" i="12" s="1"/>
  <c r="B84" i="9"/>
  <c r="C17" i="12" s="1"/>
  <c r="B85" i="9"/>
  <c r="C18" i="12" s="1"/>
  <c r="B86" i="9"/>
  <c r="C19" i="12" s="1"/>
  <c r="B87" i="9"/>
  <c r="C20" i="12" s="1"/>
  <c r="B88" i="9"/>
  <c r="C21" i="12" s="1"/>
  <c r="B89" i="9"/>
  <c r="C22" i="12" s="1"/>
  <c r="C70" i="10" l="1"/>
  <c r="D25" i="12" s="1"/>
  <c r="D47" i="12" s="1"/>
  <c r="C87" i="10"/>
  <c r="E87" i="10" s="1"/>
  <c r="F42" i="12" s="1"/>
  <c r="C87" i="9"/>
  <c r="D20" i="12" s="1"/>
  <c r="C78" i="10"/>
  <c r="E78" i="10" s="1"/>
  <c r="F33" i="12" s="1"/>
  <c r="C70" i="9"/>
  <c r="D3" i="12" s="1"/>
  <c r="C83" i="10"/>
  <c r="E83" i="10" s="1"/>
  <c r="F38" i="12" s="1"/>
  <c r="C74" i="10"/>
  <c r="D29" i="12" s="1"/>
  <c r="D51" i="12" s="1"/>
  <c r="C89" i="9"/>
  <c r="O89" i="9" s="1"/>
  <c r="C85" i="9"/>
  <c r="J85" i="9" s="1"/>
  <c r="C83" i="9"/>
  <c r="N83" i="9" s="1"/>
  <c r="C81" i="9"/>
  <c r="I81" i="9" s="1"/>
  <c r="J14" i="12" s="1"/>
  <c r="C78" i="9"/>
  <c r="G78" i="9" s="1"/>
  <c r="C76" i="9"/>
  <c r="E76" i="9" s="1"/>
  <c r="C74" i="9"/>
  <c r="O74" i="9" s="1"/>
  <c r="C72" i="9"/>
  <c r="M72" i="9" s="1"/>
  <c r="C89" i="10"/>
  <c r="D44" i="12" s="1"/>
  <c r="D66" i="12" s="1"/>
  <c r="C85" i="10"/>
  <c r="M85" i="10" s="1"/>
  <c r="N40" i="12" s="1"/>
  <c r="C81" i="10"/>
  <c r="E81" i="10" s="1"/>
  <c r="F36" i="12" s="1"/>
  <c r="C76" i="10"/>
  <c r="M76" i="10" s="1"/>
  <c r="N31" i="12" s="1"/>
  <c r="C72" i="10"/>
  <c r="D27" i="12" s="1"/>
  <c r="D49" i="12" s="1"/>
  <c r="M76" i="9"/>
  <c r="P65" i="10"/>
  <c r="P35" i="10"/>
  <c r="P21" i="9"/>
  <c r="P21" i="10"/>
  <c r="P15" i="10"/>
  <c r="C88" i="9"/>
  <c r="C86" i="9"/>
  <c r="C84" i="9"/>
  <c r="C82" i="9"/>
  <c r="C80" i="9"/>
  <c r="C77" i="9"/>
  <c r="A112" i="11" s="1"/>
  <c r="C75" i="9"/>
  <c r="A86" i="11" s="1"/>
  <c r="C73" i="9"/>
  <c r="A60" i="11" s="1"/>
  <c r="C71" i="9"/>
  <c r="A34" i="11" s="1"/>
  <c r="C69" i="9"/>
  <c r="A8" i="11" s="1"/>
  <c r="P64" i="9"/>
  <c r="P64" i="10"/>
  <c r="P60" i="9"/>
  <c r="P60" i="10"/>
  <c r="P58" i="9"/>
  <c r="P58" i="10"/>
  <c r="P36" i="9"/>
  <c r="P36" i="10"/>
  <c r="P18" i="9"/>
  <c r="P18" i="10"/>
  <c r="P16" i="9"/>
  <c r="P16" i="10"/>
  <c r="P14" i="9"/>
  <c r="P14" i="10"/>
  <c r="C43" i="12"/>
  <c r="C65" i="12" s="1"/>
  <c r="C88" i="10"/>
  <c r="C41" i="12"/>
  <c r="C63" i="12" s="1"/>
  <c r="C86" i="10"/>
  <c r="C39" i="12"/>
  <c r="C61" i="12" s="1"/>
  <c r="C84" i="10"/>
  <c r="C37" i="12"/>
  <c r="C59" i="12" s="1"/>
  <c r="C82" i="10"/>
  <c r="C35" i="12"/>
  <c r="C57" i="12" s="1"/>
  <c r="C80" i="10"/>
  <c r="C32" i="12"/>
  <c r="C54" i="12" s="1"/>
  <c r="C77" i="10"/>
  <c r="C30" i="12"/>
  <c r="C52" i="12" s="1"/>
  <c r="C75" i="10"/>
  <c r="P61" i="10"/>
  <c r="P59" i="10"/>
  <c r="P13" i="10"/>
  <c r="C73" i="10"/>
  <c r="C71" i="10"/>
  <c r="C69" i="10"/>
  <c r="E70" i="10" l="1"/>
  <c r="F25" i="12" s="1"/>
  <c r="G70" i="10"/>
  <c r="H25" i="12" s="1"/>
  <c r="M70" i="10"/>
  <c r="N25" i="12" s="1"/>
  <c r="D70" i="10"/>
  <c r="E25" i="12" s="1"/>
  <c r="H70" i="10"/>
  <c r="I25" i="12" s="1"/>
  <c r="O70" i="10"/>
  <c r="P25" i="12" s="1"/>
  <c r="J70" i="10"/>
  <c r="K25" i="12" s="1"/>
  <c r="I70" i="10"/>
  <c r="J25" i="12" s="1"/>
  <c r="F70" i="10"/>
  <c r="G25" i="12" s="1"/>
  <c r="N70" i="10"/>
  <c r="O25" i="12" s="1"/>
  <c r="K70" i="10"/>
  <c r="L25" i="12" s="1"/>
  <c r="L70" i="10"/>
  <c r="M25" i="12" s="1"/>
  <c r="L87" i="10"/>
  <c r="M42" i="12" s="1"/>
  <c r="J72" i="9"/>
  <c r="K5" i="12" s="1"/>
  <c r="O87" i="10"/>
  <c r="P42" i="12" s="1"/>
  <c r="L74" i="10"/>
  <c r="M29" i="12" s="1"/>
  <c r="D87" i="10"/>
  <c r="E42" i="12" s="1"/>
  <c r="D70" i="9"/>
  <c r="B16" i="11" s="1"/>
  <c r="J85" i="10"/>
  <c r="K40" i="12" s="1"/>
  <c r="H87" i="10"/>
  <c r="I42" i="12" s="1"/>
  <c r="G87" i="10"/>
  <c r="H42" i="12" s="1"/>
  <c r="I87" i="10"/>
  <c r="J42" i="12" s="1"/>
  <c r="D74" i="10"/>
  <c r="E29" i="12" s="1"/>
  <c r="H76" i="10"/>
  <c r="I31" i="12" s="1"/>
  <c r="J81" i="9"/>
  <c r="K14" i="12" s="1"/>
  <c r="E70" i="9"/>
  <c r="F3" i="12" s="1"/>
  <c r="F47" i="12" s="1"/>
  <c r="H74" i="10"/>
  <c r="I29" i="12" s="1"/>
  <c r="A21" i="11"/>
  <c r="G76" i="10"/>
  <c r="H31" i="12" s="1"/>
  <c r="F76" i="9"/>
  <c r="G9" i="12" s="1"/>
  <c r="N85" i="9"/>
  <c r="C78" i="11" s="1"/>
  <c r="D87" i="9"/>
  <c r="C94" i="11" s="1"/>
  <c r="G70" i="9"/>
  <c r="H3" i="12" s="1"/>
  <c r="F74" i="10"/>
  <c r="G29" i="12" s="1"/>
  <c r="J74" i="10"/>
  <c r="K29" i="12" s="1"/>
  <c r="N74" i="10"/>
  <c r="O29" i="12" s="1"/>
  <c r="L76" i="10"/>
  <c r="M31" i="12" s="1"/>
  <c r="D76" i="10"/>
  <c r="E31" i="12" s="1"/>
  <c r="O76" i="10"/>
  <c r="P31" i="12" s="1"/>
  <c r="F85" i="10"/>
  <c r="G40" i="12" s="1"/>
  <c r="E74" i="10"/>
  <c r="F29" i="12" s="1"/>
  <c r="G74" i="10"/>
  <c r="H29" i="12" s="1"/>
  <c r="I74" i="10"/>
  <c r="J29" i="12" s="1"/>
  <c r="K74" i="10"/>
  <c r="L29" i="12" s="1"/>
  <c r="M74" i="10"/>
  <c r="N29" i="12" s="1"/>
  <c r="O74" i="10"/>
  <c r="P29" i="12" s="1"/>
  <c r="L70" i="9"/>
  <c r="M3" i="12" s="1"/>
  <c r="F72" i="9"/>
  <c r="G5" i="12" s="1"/>
  <c r="N72" i="9"/>
  <c r="O5" i="12" s="1"/>
  <c r="F81" i="9"/>
  <c r="G14" i="12" s="1"/>
  <c r="N81" i="9"/>
  <c r="O14" i="12" s="1"/>
  <c r="N87" i="9"/>
  <c r="O20" i="12" s="1"/>
  <c r="E87" i="9"/>
  <c r="F20" i="12" s="1"/>
  <c r="F64" i="12" s="1"/>
  <c r="G72" i="9"/>
  <c r="H5" i="12" s="1"/>
  <c r="N87" i="10"/>
  <c r="O42" i="12" s="1"/>
  <c r="J87" i="10"/>
  <c r="K42" i="12" s="1"/>
  <c r="F87" i="10"/>
  <c r="G42" i="12" s="1"/>
  <c r="D42" i="12"/>
  <c r="D64" i="12" s="1"/>
  <c r="D76" i="12" s="1"/>
  <c r="K87" i="10"/>
  <c r="L42" i="12" s="1"/>
  <c r="M87" i="10"/>
  <c r="N42" i="12" s="1"/>
  <c r="D40" i="12"/>
  <c r="D62" i="12" s="1"/>
  <c r="D74" i="12" s="1"/>
  <c r="F70" i="9"/>
  <c r="G3" i="12" s="1"/>
  <c r="N70" i="9"/>
  <c r="O3" i="12" s="1"/>
  <c r="J76" i="9"/>
  <c r="K9" i="12" s="1"/>
  <c r="I70" i="9"/>
  <c r="J3" i="12" s="1"/>
  <c r="O70" i="9"/>
  <c r="P3" i="12" s="1"/>
  <c r="N85" i="10"/>
  <c r="O40" i="12" s="1"/>
  <c r="K85" i="10"/>
  <c r="L40" i="12" s="1"/>
  <c r="H70" i="9"/>
  <c r="I3" i="12" s="1"/>
  <c r="N76" i="9"/>
  <c r="O9" i="12" s="1"/>
  <c r="F85" i="9"/>
  <c r="G18" i="12" s="1"/>
  <c r="M70" i="9"/>
  <c r="N3" i="12" s="1"/>
  <c r="K70" i="9"/>
  <c r="L3" i="12" s="1"/>
  <c r="J70" i="9"/>
  <c r="K3" i="12" s="1"/>
  <c r="D78" i="12"/>
  <c r="D89" i="12"/>
  <c r="F87" i="9"/>
  <c r="L87" i="9"/>
  <c r="M20" i="12" s="1"/>
  <c r="G87" i="9"/>
  <c r="H20" i="12" s="1"/>
  <c r="H87" i="9"/>
  <c r="I20" i="12" s="1"/>
  <c r="I87" i="9"/>
  <c r="E72" i="9"/>
  <c r="F5" i="12" s="1"/>
  <c r="O87" i="9"/>
  <c r="K87" i="9"/>
  <c r="J87" i="9"/>
  <c r="K20" i="12" s="1"/>
  <c r="M87" i="9"/>
  <c r="N20" i="12" s="1"/>
  <c r="N72" i="10"/>
  <c r="O27" i="12" s="1"/>
  <c r="D89" i="10"/>
  <c r="E44" i="12" s="1"/>
  <c r="J78" i="10"/>
  <c r="K33" i="12" s="1"/>
  <c r="I78" i="10"/>
  <c r="J33" i="12" s="1"/>
  <c r="D78" i="9"/>
  <c r="B120" i="11" s="1"/>
  <c r="N89" i="9"/>
  <c r="O22" i="12" s="1"/>
  <c r="F72" i="10"/>
  <c r="G27" i="12" s="1"/>
  <c r="D33" i="12"/>
  <c r="D55" i="12" s="1"/>
  <c r="G89" i="10"/>
  <c r="H44" i="12" s="1"/>
  <c r="L78" i="9"/>
  <c r="B128" i="11" s="1"/>
  <c r="L89" i="10"/>
  <c r="M44" i="12" s="1"/>
  <c r="K72" i="10"/>
  <c r="L27" i="12" s="1"/>
  <c r="F89" i="9"/>
  <c r="G22" i="12" s="1"/>
  <c r="I78" i="9"/>
  <c r="J11" i="12" s="1"/>
  <c r="D74" i="9"/>
  <c r="B68" i="11" s="1"/>
  <c r="F83" i="10"/>
  <c r="G38" i="12" s="1"/>
  <c r="M83" i="10"/>
  <c r="N38" i="12" s="1"/>
  <c r="H11" i="12"/>
  <c r="B123" i="11"/>
  <c r="H72" i="10"/>
  <c r="I27" i="12" s="1"/>
  <c r="J72" i="10"/>
  <c r="K27" i="12" s="1"/>
  <c r="N78" i="10"/>
  <c r="O33" i="12" s="1"/>
  <c r="F78" i="10"/>
  <c r="G33" i="12" s="1"/>
  <c r="K78" i="10"/>
  <c r="L33" i="12" s="1"/>
  <c r="O89" i="10"/>
  <c r="P44" i="12" s="1"/>
  <c r="H89" i="10"/>
  <c r="I44" i="12" s="1"/>
  <c r="G72" i="10"/>
  <c r="H27" i="12" s="1"/>
  <c r="O72" i="10"/>
  <c r="P27" i="12" s="1"/>
  <c r="H78" i="9"/>
  <c r="I11" i="12" s="1"/>
  <c r="J89" i="9"/>
  <c r="C126" i="11" s="1"/>
  <c r="O78" i="9"/>
  <c r="P11" i="12" s="1"/>
  <c r="E89" i="9"/>
  <c r="D72" i="10"/>
  <c r="E27" i="12" s="1"/>
  <c r="L72" i="10"/>
  <c r="M27" i="12" s="1"/>
  <c r="L78" i="10"/>
  <c r="M33" i="12" s="1"/>
  <c r="D78" i="10"/>
  <c r="E33" i="12" s="1"/>
  <c r="O78" i="10"/>
  <c r="P33" i="12" s="1"/>
  <c r="J89" i="10"/>
  <c r="K44" i="12" s="1"/>
  <c r="E72" i="10"/>
  <c r="F27" i="12" s="1"/>
  <c r="M72" i="10"/>
  <c r="N27" i="12" s="1"/>
  <c r="J78" i="9"/>
  <c r="D89" i="9"/>
  <c r="C120" i="11" s="1"/>
  <c r="L89" i="9"/>
  <c r="M22" i="12" s="1"/>
  <c r="E78" i="9"/>
  <c r="F11" i="12" s="1"/>
  <c r="F55" i="12" s="1"/>
  <c r="I89" i="9"/>
  <c r="J22" i="12" s="1"/>
  <c r="H78" i="10"/>
  <c r="I33" i="12" s="1"/>
  <c r="G78" i="10"/>
  <c r="H33" i="12" s="1"/>
  <c r="K89" i="10"/>
  <c r="L44" i="12" s="1"/>
  <c r="A125" i="11"/>
  <c r="M78" i="10"/>
  <c r="N33" i="12" s="1"/>
  <c r="F89" i="10"/>
  <c r="G44" i="12" s="1"/>
  <c r="N89" i="10"/>
  <c r="O44" i="12" s="1"/>
  <c r="I72" i="10"/>
  <c r="J27" i="12" s="1"/>
  <c r="F78" i="9"/>
  <c r="G11" i="12" s="1"/>
  <c r="N78" i="9"/>
  <c r="O11" i="12" s="1"/>
  <c r="H89" i="9"/>
  <c r="M78" i="9"/>
  <c r="K83" i="10"/>
  <c r="L38" i="12" s="1"/>
  <c r="M81" i="10"/>
  <c r="N36" i="12" s="1"/>
  <c r="L74" i="9"/>
  <c r="M7" i="12" s="1"/>
  <c r="H81" i="10"/>
  <c r="I36" i="12" s="1"/>
  <c r="H83" i="9"/>
  <c r="I16" i="12" s="1"/>
  <c r="N83" i="10"/>
  <c r="O38" i="12" s="1"/>
  <c r="M74" i="9"/>
  <c r="B77" i="11" s="1"/>
  <c r="E83" i="9"/>
  <c r="F16" i="12" s="1"/>
  <c r="F60" i="12" s="1"/>
  <c r="O16" i="12"/>
  <c r="C52" i="11"/>
  <c r="N81" i="10"/>
  <c r="O36" i="12" s="1"/>
  <c r="F81" i="10"/>
  <c r="G36" i="12" s="1"/>
  <c r="L83" i="10"/>
  <c r="M38" i="12" s="1"/>
  <c r="D83" i="10"/>
  <c r="E38" i="12" s="1"/>
  <c r="O83" i="10"/>
  <c r="P38" i="12" s="1"/>
  <c r="F74" i="9"/>
  <c r="N74" i="9"/>
  <c r="J83" i="9"/>
  <c r="I83" i="9"/>
  <c r="L81" i="10"/>
  <c r="M36" i="12" s="1"/>
  <c r="D81" i="10"/>
  <c r="E36" i="12" s="1"/>
  <c r="J83" i="10"/>
  <c r="K38" i="12" s="1"/>
  <c r="D38" i="12"/>
  <c r="D60" i="12" s="1"/>
  <c r="A73" i="11"/>
  <c r="H74" i="9"/>
  <c r="D83" i="9"/>
  <c r="C42" i="11" s="1"/>
  <c r="L83" i="9"/>
  <c r="E74" i="9"/>
  <c r="B69" i="11" s="1"/>
  <c r="M83" i="9"/>
  <c r="C21" i="11"/>
  <c r="J81" i="10"/>
  <c r="K36" i="12" s="1"/>
  <c r="D36" i="12"/>
  <c r="D58" i="12" s="1"/>
  <c r="H83" i="10"/>
  <c r="I38" i="12" s="1"/>
  <c r="G83" i="10"/>
  <c r="H38" i="12" s="1"/>
  <c r="I81" i="10"/>
  <c r="J36" i="12" s="1"/>
  <c r="J58" i="12" s="1"/>
  <c r="I83" i="10"/>
  <c r="J38" i="12" s="1"/>
  <c r="J74" i="9"/>
  <c r="K7" i="12" s="1"/>
  <c r="F83" i="9"/>
  <c r="I74" i="9"/>
  <c r="G74" i="9"/>
  <c r="M89" i="9"/>
  <c r="P7" i="12"/>
  <c r="B79" i="11"/>
  <c r="G89" i="9"/>
  <c r="P22" i="12"/>
  <c r="C131" i="11"/>
  <c r="E89" i="10"/>
  <c r="F44" i="12" s="1"/>
  <c r="I89" i="10"/>
  <c r="J44" i="12" s="1"/>
  <c r="M89" i="10"/>
  <c r="N44" i="12" s="1"/>
  <c r="G81" i="10"/>
  <c r="H36" i="12" s="1"/>
  <c r="O81" i="10"/>
  <c r="P36" i="12" s="1"/>
  <c r="K18" i="12"/>
  <c r="C74" i="11"/>
  <c r="N5" i="12"/>
  <c r="B51" i="11"/>
  <c r="N9" i="12"/>
  <c r="N53" i="12" s="1"/>
  <c r="B103" i="11"/>
  <c r="E76" i="10"/>
  <c r="F31" i="12" s="1"/>
  <c r="I76" i="10"/>
  <c r="J31" i="12" s="1"/>
  <c r="K76" i="10"/>
  <c r="L31" i="12" s="1"/>
  <c r="D31" i="12"/>
  <c r="D53" i="12" s="1"/>
  <c r="F76" i="10"/>
  <c r="G31" i="12" s="1"/>
  <c r="J76" i="10"/>
  <c r="K31" i="12" s="1"/>
  <c r="N76" i="10"/>
  <c r="O31" i="12" s="1"/>
  <c r="E85" i="10"/>
  <c r="F40" i="12" s="1"/>
  <c r="I85" i="10"/>
  <c r="J40" i="12" s="1"/>
  <c r="O85" i="10"/>
  <c r="P40" i="12" s="1"/>
  <c r="G85" i="10"/>
  <c r="H40" i="12" s="1"/>
  <c r="D85" i="10"/>
  <c r="E40" i="12" s="1"/>
  <c r="H85" i="10"/>
  <c r="I40" i="12" s="1"/>
  <c r="L85" i="10"/>
  <c r="M40" i="12" s="1"/>
  <c r="D5" i="12"/>
  <c r="K72" i="9"/>
  <c r="O72" i="9"/>
  <c r="I72" i="9"/>
  <c r="L72" i="9"/>
  <c r="H72" i="9"/>
  <c r="D72" i="9"/>
  <c r="B42" i="11" s="1"/>
  <c r="A47" i="11"/>
  <c r="D9" i="12"/>
  <c r="O76" i="9"/>
  <c r="K76" i="9"/>
  <c r="G76" i="9"/>
  <c r="I76" i="9"/>
  <c r="L76" i="9"/>
  <c r="H76" i="9"/>
  <c r="D76" i="9"/>
  <c r="B94" i="11" s="1"/>
  <c r="A99" i="11"/>
  <c r="D14" i="12"/>
  <c r="O81" i="9"/>
  <c r="K81" i="9"/>
  <c r="G81" i="9"/>
  <c r="M81" i="9"/>
  <c r="E81" i="9"/>
  <c r="L81" i="9"/>
  <c r="H81" i="9"/>
  <c r="D81" i="9"/>
  <c r="C16" i="11" s="1"/>
  <c r="D18" i="12"/>
  <c r="E85" i="9"/>
  <c r="M85" i="9"/>
  <c r="G85" i="9"/>
  <c r="K85" i="9"/>
  <c r="O85" i="9"/>
  <c r="I85" i="9"/>
  <c r="L85" i="9"/>
  <c r="H85" i="9"/>
  <c r="D85" i="9"/>
  <c r="C68" i="11" s="1"/>
  <c r="F9" i="12"/>
  <c r="B95" i="11"/>
  <c r="D7" i="12"/>
  <c r="K74" i="9"/>
  <c r="D11" i="12"/>
  <c r="K78" i="9"/>
  <c r="D16" i="12"/>
  <c r="O83" i="9"/>
  <c r="K83" i="9"/>
  <c r="G83" i="9"/>
  <c r="D22" i="12"/>
  <c r="K89" i="9"/>
  <c r="K81" i="10"/>
  <c r="L36" i="12" s="1"/>
  <c r="D24" i="12"/>
  <c r="D46" i="12" s="1"/>
  <c r="E69" i="10"/>
  <c r="F24" i="12" s="1"/>
  <c r="G69" i="10"/>
  <c r="H24" i="12" s="1"/>
  <c r="I69" i="10"/>
  <c r="J24" i="12" s="1"/>
  <c r="K69" i="10"/>
  <c r="L24" i="12" s="1"/>
  <c r="M69" i="10"/>
  <c r="N24" i="12" s="1"/>
  <c r="O69" i="10"/>
  <c r="P24" i="12" s="1"/>
  <c r="D69" i="10"/>
  <c r="F69" i="10"/>
  <c r="G24" i="12" s="1"/>
  <c r="H69" i="10"/>
  <c r="I24" i="12" s="1"/>
  <c r="J69" i="10"/>
  <c r="K24" i="12" s="1"/>
  <c r="L69" i="10"/>
  <c r="M24" i="12" s="1"/>
  <c r="N69" i="10"/>
  <c r="O24" i="12" s="1"/>
  <c r="D26" i="12"/>
  <c r="D48" i="12" s="1"/>
  <c r="E71" i="10"/>
  <c r="F26" i="12" s="1"/>
  <c r="G71" i="10"/>
  <c r="H26" i="12" s="1"/>
  <c r="I71" i="10"/>
  <c r="J26" i="12" s="1"/>
  <c r="K71" i="10"/>
  <c r="L26" i="12" s="1"/>
  <c r="M71" i="10"/>
  <c r="N26" i="12" s="1"/>
  <c r="O71" i="10"/>
  <c r="P26" i="12" s="1"/>
  <c r="D71" i="10"/>
  <c r="F71" i="10"/>
  <c r="G26" i="12" s="1"/>
  <c r="H71" i="10"/>
  <c r="I26" i="12" s="1"/>
  <c r="J71" i="10"/>
  <c r="K26" i="12" s="1"/>
  <c r="L71" i="10"/>
  <c r="M26" i="12" s="1"/>
  <c r="N71" i="10"/>
  <c r="O26" i="12" s="1"/>
  <c r="D4" i="12"/>
  <c r="F71" i="9"/>
  <c r="J71" i="9"/>
  <c r="N71" i="9"/>
  <c r="E71" i="9"/>
  <c r="G71" i="9"/>
  <c r="I71" i="9"/>
  <c r="K71" i="9"/>
  <c r="M71" i="9"/>
  <c r="O71" i="9"/>
  <c r="D71" i="9"/>
  <c r="H71" i="9"/>
  <c r="L71" i="9"/>
  <c r="D8" i="12"/>
  <c r="F75" i="9"/>
  <c r="J75" i="9"/>
  <c r="N75" i="9"/>
  <c r="E75" i="9"/>
  <c r="G75" i="9"/>
  <c r="I75" i="9"/>
  <c r="K75" i="9"/>
  <c r="M75" i="9"/>
  <c r="O75" i="9"/>
  <c r="D75" i="9"/>
  <c r="H75" i="9"/>
  <c r="L75" i="9"/>
  <c r="D13" i="12"/>
  <c r="F80" i="9"/>
  <c r="H80" i="9"/>
  <c r="L80" i="9"/>
  <c r="N80" i="9"/>
  <c r="E80" i="9"/>
  <c r="G80" i="9"/>
  <c r="I80" i="9"/>
  <c r="K80" i="9"/>
  <c r="M80" i="9"/>
  <c r="O80" i="9"/>
  <c r="D80" i="9"/>
  <c r="J80" i="9"/>
  <c r="D17" i="12"/>
  <c r="F84" i="9"/>
  <c r="J84" i="9"/>
  <c r="N84" i="9"/>
  <c r="E84" i="9"/>
  <c r="G84" i="9"/>
  <c r="I84" i="9"/>
  <c r="K84" i="9"/>
  <c r="M84" i="9"/>
  <c r="O84" i="9"/>
  <c r="D84" i="9"/>
  <c r="H84" i="9"/>
  <c r="L84" i="9"/>
  <c r="D21" i="12"/>
  <c r="F88" i="9"/>
  <c r="J88" i="9"/>
  <c r="N88" i="9"/>
  <c r="E88" i="9"/>
  <c r="G88" i="9"/>
  <c r="I88" i="9"/>
  <c r="K88" i="9"/>
  <c r="M88" i="9"/>
  <c r="O88" i="9"/>
  <c r="D88" i="9"/>
  <c r="H88" i="9"/>
  <c r="L88" i="9"/>
  <c r="D28" i="12"/>
  <c r="D50" i="12" s="1"/>
  <c r="E73" i="10"/>
  <c r="F28" i="12" s="1"/>
  <c r="G73" i="10"/>
  <c r="H28" i="12" s="1"/>
  <c r="I73" i="10"/>
  <c r="J28" i="12" s="1"/>
  <c r="K73" i="10"/>
  <c r="L28" i="12" s="1"/>
  <c r="M73" i="10"/>
  <c r="N28" i="12" s="1"/>
  <c r="O73" i="10"/>
  <c r="P28" i="12" s="1"/>
  <c r="D73" i="10"/>
  <c r="F73" i="10"/>
  <c r="G28" i="12" s="1"/>
  <c r="H73" i="10"/>
  <c r="I28" i="12" s="1"/>
  <c r="J73" i="10"/>
  <c r="K28" i="12" s="1"/>
  <c r="L73" i="10"/>
  <c r="M28" i="12" s="1"/>
  <c r="N73" i="10"/>
  <c r="O28" i="12" s="1"/>
  <c r="D30" i="12"/>
  <c r="D52" i="12" s="1"/>
  <c r="E75" i="10"/>
  <c r="F30" i="12" s="1"/>
  <c r="G75" i="10"/>
  <c r="H30" i="12" s="1"/>
  <c r="I75" i="10"/>
  <c r="J30" i="12" s="1"/>
  <c r="K75" i="10"/>
  <c r="L30" i="12" s="1"/>
  <c r="M75" i="10"/>
  <c r="N30" i="12" s="1"/>
  <c r="O75" i="10"/>
  <c r="P30" i="12" s="1"/>
  <c r="D75" i="10"/>
  <c r="H75" i="10"/>
  <c r="I30" i="12" s="1"/>
  <c r="L75" i="10"/>
  <c r="M30" i="12" s="1"/>
  <c r="F75" i="10"/>
  <c r="G30" i="12" s="1"/>
  <c r="J75" i="10"/>
  <c r="K30" i="12" s="1"/>
  <c r="N75" i="10"/>
  <c r="O30" i="12" s="1"/>
  <c r="D32" i="12"/>
  <c r="D54" i="12" s="1"/>
  <c r="E77" i="10"/>
  <c r="F32" i="12" s="1"/>
  <c r="G77" i="10"/>
  <c r="H32" i="12" s="1"/>
  <c r="I77" i="10"/>
  <c r="J32" i="12" s="1"/>
  <c r="K77" i="10"/>
  <c r="L32" i="12" s="1"/>
  <c r="M77" i="10"/>
  <c r="N32" i="12" s="1"/>
  <c r="O77" i="10"/>
  <c r="P32" i="12" s="1"/>
  <c r="D77" i="10"/>
  <c r="H77" i="10"/>
  <c r="I32" i="12" s="1"/>
  <c r="L77" i="10"/>
  <c r="M32" i="12" s="1"/>
  <c r="F77" i="10"/>
  <c r="G32" i="12" s="1"/>
  <c r="J77" i="10"/>
  <c r="K32" i="12" s="1"/>
  <c r="N77" i="10"/>
  <c r="O32" i="12" s="1"/>
  <c r="D35" i="12"/>
  <c r="D57" i="12" s="1"/>
  <c r="E80" i="10"/>
  <c r="F35" i="12" s="1"/>
  <c r="G80" i="10"/>
  <c r="H35" i="12" s="1"/>
  <c r="I80" i="10"/>
  <c r="J35" i="12" s="1"/>
  <c r="K80" i="10"/>
  <c r="L35" i="12" s="1"/>
  <c r="M80" i="10"/>
  <c r="N35" i="12" s="1"/>
  <c r="O80" i="10"/>
  <c r="P35" i="12" s="1"/>
  <c r="D80" i="10"/>
  <c r="H80" i="10"/>
  <c r="I35" i="12" s="1"/>
  <c r="L80" i="10"/>
  <c r="M35" i="12" s="1"/>
  <c r="F80" i="10"/>
  <c r="G35" i="12" s="1"/>
  <c r="J80" i="10"/>
  <c r="K35" i="12" s="1"/>
  <c r="N80" i="10"/>
  <c r="O35" i="12" s="1"/>
  <c r="D37" i="12"/>
  <c r="D59" i="12" s="1"/>
  <c r="E82" i="10"/>
  <c r="F37" i="12" s="1"/>
  <c r="G82" i="10"/>
  <c r="H37" i="12" s="1"/>
  <c r="I82" i="10"/>
  <c r="J37" i="12" s="1"/>
  <c r="K82" i="10"/>
  <c r="L37" i="12" s="1"/>
  <c r="M82" i="10"/>
  <c r="N37" i="12" s="1"/>
  <c r="O82" i="10"/>
  <c r="P37" i="12" s="1"/>
  <c r="D82" i="10"/>
  <c r="H82" i="10"/>
  <c r="I37" i="12" s="1"/>
  <c r="L82" i="10"/>
  <c r="M37" i="12" s="1"/>
  <c r="F82" i="10"/>
  <c r="G37" i="12" s="1"/>
  <c r="J82" i="10"/>
  <c r="K37" i="12" s="1"/>
  <c r="N82" i="10"/>
  <c r="O37" i="12" s="1"/>
  <c r="D39" i="12"/>
  <c r="D61" i="12" s="1"/>
  <c r="E84" i="10"/>
  <c r="F39" i="12" s="1"/>
  <c r="G84" i="10"/>
  <c r="H39" i="12" s="1"/>
  <c r="I84" i="10"/>
  <c r="J39" i="12" s="1"/>
  <c r="K84" i="10"/>
  <c r="L39" i="12" s="1"/>
  <c r="M84" i="10"/>
  <c r="N39" i="12" s="1"/>
  <c r="O84" i="10"/>
  <c r="P39" i="12" s="1"/>
  <c r="D84" i="10"/>
  <c r="H84" i="10"/>
  <c r="I39" i="12" s="1"/>
  <c r="L84" i="10"/>
  <c r="M39" i="12" s="1"/>
  <c r="F84" i="10"/>
  <c r="G39" i="12" s="1"/>
  <c r="J84" i="10"/>
  <c r="K39" i="12" s="1"/>
  <c r="N84" i="10"/>
  <c r="O39" i="12" s="1"/>
  <c r="D41" i="12"/>
  <c r="D63" i="12" s="1"/>
  <c r="E86" i="10"/>
  <c r="F41" i="12" s="1"/>
  <c r="G86" i="10"/>
  <c r="H41" i="12" s="1"/>
  <c r="I86" i="10"/>
  <c r="J41" i="12" s="1"/>
  <c r="K86" i="10"/>
  <c r="L41" i="12" s="1"/>
  <c r="M86" i="10"/>
  <c r="N41" i="12" s="1"/>
  <c r="O86" i="10"/>
  <c r="P41" i="12" s="1"/>
  <c r="D86" i="10"/>
  <c r="H86" i="10"/>
  <c r="I41" i="12" s="1"/>
  <c r="L86" i="10"/>
  <c r="M41" i="12" s="1"/>
  <c r="F86" i="10"/>
  <c r="G41" i="12" s="1"/>
  <c r="J86" i="10"/>
  <c r="K41" i="12" s="1"/>
  <c r="N86" i="10"/>
  <c r="O41" i="12" s="1"/>
  <c r="D43" i="12"/>
  <c r="D65" i="12" s="1"/>
  <c r="D88" i="10"/>
  <c r="F88" i="10"/>
  <c r="G43" i="12" s="1"/>
  <c r="H88" i="10"/>
  <c r="I43" i="12" s="1"/>
  <c r="J88" i="10"/>
  <c r="K43" i="12" s="1"/>
  <c r="L88" i="10"/>
  <c r="M43" i="12" s="1"/>
  <c r="N88" i="10"/>
  <c r="O43" i="12" s="1"/>
  <c r="E88" i="10"/>
  <c r="F43" i="12" s="1"/>
  <c r="G88" i="10"/>
  <c r="H43" i="12" s="1"/>
  <c r="I88" i="10"/>
  <c r="J43" i="12" s="1"/>
  <c r="K88" i="10"/>
  <c r="L43" i="12" s="1"/>
  <c r="M88" i="10"/>
  <c r="N43" i="12" s="1"/>
  <c r="O88" i="10"/>
  <c r="P43" i="12" s="1"/>
  <c r="D2" i="12"/>
  <c r="F69" i="9"/>
  <c r="H69" i="9"/>
  <c r="L69" i="9"/>
  <c r="E69" i="9"/>
  <c r="G69" i="9"/>
  <c r="I69" i="9"/>
  <c r="K69" i="9"/>
  <c r="M69" i="9"/>
  <c r="O69" i="9"/>
  <c r="D69" i="9"/>
  <c r="J69" i="9"/>
  <c r="N69" i="9"/>
  <c r="D6" i="12"/>
  <c r="D73" i="9"/>
  <c r="F73" i="9"/>
  <c r="J73" i="9"/>
  <c r="N73" i="9"/>
  <c r="E73" i="9"/>
  <c r="G73" i="9"/>
  <c r="I73" i="9"/>
  <c r="K73" i="9"/>
  <c r="M73" i="9"/>
  <c r="O73" i="9"/>
  <c r="H73" i="9"/>
  <c r="L73" i="9"/>
  <c r="D10" i="12"/>
  <c r="F77" i="9"/>
  <c r="J77" i="9"/>
  <c r="N77" i="9"/>
  <c r="E77" i="9"/>
  <c r="G77" i="9"/>
  <c r="I77" i="9"/>
  <c r="K77" i="9"/>
  <c r="M77" i="9"/>
  <c r="O77" i="9"/>
  <c r="D77" i="9"/>
  <c r="H77" i="9"/>
  <c r="L77" i="9"/>
  <c r="D15" i="12"/>
  <c r="F82" i="9"/>
  <c r="J82" i="9"/>
  <c r="N82" i="9"/>
  <c r="E82" i="9"/>
  <c r="G82" i="9"/>
  <c r="I82" i="9"/>
  <c r="K82" i="9"/>
  <c r="M82" i="9"/>
  <c r="O82" i="9"/>
  <c r="D82" i="9"/>
  <c r="H82" i="9"/>
  <c r="L82" i="9"/>
  <c r="D19" i="12"/>
  <c r="D86" i="9"/>
  <c r="H86" i="9"/>
  <c r="L86" i="9"/>
  <c r="E86" i="9"/>
  <c r="G86" i="9"/>
  <c r="I86" i="9"/>
  <c r="K86" i="9"/>
  <c r="M86" i="9"/>
  <c r="O86" i="9"/>
  <c r="F86" i="9"/>
  <c r="J86" i="9"/>
  <c r="N86" i="9"/>
  <c r="B19" i="11" l="1"/>
  <c r="B17" i="11"/>
  <c r="K49" i="12"/>
  <c r="K64" i="12"/>
  <c r="G62" i="12"/>
  <c r="K47" i="12"/>
  <c r="C104" i="11"/>
  <c r="N47" i="12"/>
  <c r="H47" i="12"/>
  <c r="E22" i="12"/>
  <c r="E66" i="12" s="1"/>
  <c r="P47" i="12"/>
  <c r="I47" i="12"/>
  <c r="Q25" i="12"/>
  <c r="B96" i="11"/>
  <c r="B48" i="11"/>
  <c r="O47" i="12"/>
  <c r="J47" i="12"/>
  <c r="E3" i="12"/>
  <c r="Q3" i="12" s="1"/>
  <c r="B20" i="11"/>
  <c r="G49" i="12"/>
  <c r="K58" i="12"/>
  <c r="G47" i="12"/>
  <c r="P70" i="10"/>
  <c r="B44" i="11"/>
  <c r="B52" i="11"/>
  <c r="L47" i="12"/>
  <c r="M47" i="12"/>
  <c r="I64" i="12"/>
  <c r="E20" i="12"/>
  <c r="E64" i="12" s="1"/>
  <c r="M51" i="12"/>
  <c r="B122" i="11"/>
  <c r="N64" i="12"/>
  <c r="G58" i="12"/>
  <c r="P51" i="12"/>
  <c r="M64" i="12"/>
  <c r="O53" i="12"/>
  <c r="K62" i="12"/>
  <c r="Q42" i="12"/>
  <c r="B45" i="11"/>
  <c r="O18" i="12"/>
  <c r="O62" i="12" s="1"/>
  <c r="C100" i="11"/>
  <c r="C18" i="11"/>
  <c r="D87" i="12"/>
  <c r="H49" i="12"/>
  <c r="Q29" i="12"/>
  <c r="B104" i="11"/>
  <c r="O58" i="12"/>
  <c r="B22" i="11"/>
  <c r="B27" i="11"/>
  <c r="C22" i="11"/>
  <c r="H64" i="12"/>
  <c r="O64" i="12"/>
  <c r="C103" i="11"/>
  <c r="B18" i="11"/>
  <c r="C46" i="11"/>
  <c r="P70" i="9"/>
  <c r="P87" i="10"/>
  <c r="P74" i="10"/>
  <c r="K51" i="12"/>
  <c r="B21" i="11"/>
  <c r="C26" i="11"/>
  <c r="G55" i="12"/>
  <c r="B23" i="11"/>
  <c r="C95" i="11"/>
  <c r="O49" i="12"/>
  <c r="D85" i="12"/>
  <c r="B24" i="11"/>
  <c r="B25" i="11"/>
  <c r="C97" i="11"/>
  <c r="B16" i="13"/>
  <c r="Q45" i="13" s="1"/>
  <c r="M66" i="12"/>
  <c r="B26" i="11"/>
  <c r="B18" i="13"/>
  <c r="Q47" i="13" s="1"/>
  <c r="B14" i="13"/>
  <c r="Q43" i="13" s="1"/>
  <c r="C102" i="11"/>
  <c r="C70" i="11"/>
  <c r="K53" i="12"/>
  <c r="B76" i="11"/>
  <c r="B100" i="11"/>
  <c r="N7" i="12"/>
  <c r="N51" i="12" s="1"/>
  <c r="C122" i="11"/>
  <c r="E9" i="12"/>
  <c r="E53" i="12" s="1"/>
  <c r="K22" i="12"/>
  <c r="K66" i="12" s="1"/>
  <c r="M11" i="12"/>
  <c r="M55" i="12" s="1"/>
  <c r="N49" i="12"/>
  <c r="I60" i="12"/>
  <c r="J55" i="12"/>
  <c r="E18" i="12"/>
  <c r="E62" i="12" s="1"/>
  <c r="C130" i="11"/>
  <c r="D75" i="12"/>
  <c r="D86" i="12"/>
  <c r="D73" i="12"/>
  <c r="D84" i="12"/>
  <c r="D72" i="12"/>
  <c r="D83" i="12"/>
  <c r="D71" i="12"/>
  <c r="D82" i="12"/>
  <c r="D70" i="12"/>
  <c r="D81" i="12"/>
  <c r="D77" i="12"/>
  <c r="D88" i="12"/>
  <c r="G66" i="12"/>
  <c r="E7" i="12"/>
  <c r="E51" i="12" s="1"/>
  <c r="E11" i="12"/>
  <c r="E55" i="12" s="1"/>
  <c r="B43" i="11"/>
  <c r="F7" i="12"/>
  <c r="F51" i="12" s="1"/>
  <c r="D69" i="12"/>
  <c r="B9" i="13" s="1"/>
  <c r="Q38" i="13" s="1"/>
  <c r="D80" i="12"/>
  <c r="G20" i="12"/>
  <c r="G64" i="12" s="1"/>
  <c r="C96" i="11"/>
  <c r="P87" i="9"/>
  <c r="B125" i="11"/>
  <c r="C98" i="11"/>
  <c r="L20" i="12"/>
  <c r="L64" i="12" s="1"/>
  <c r="C101" i="11"/>
  <c r="P20" i="12"/>
  <c r="P64" i="12" s="1"/>
  <c r="C105" i="11"/>
  <c r="J20" i="12"/>
  <c r="J64" i="12" s="1"/>
  <c r="C99" i="11"/>
  <c r="H55" i="12"/>
  <c r="P89" i="9"/>
  <c r="O66" i="12"/>
  <c r="I55" i="12"/>
  <c r="E14" i="12"/>
  <c r="E58" i="12" s="1"/>
  <c r="P89" i="10"/>
  <c r="F49" i="12"/>
  <c r="B124" i="11"/>
  <c r="B130" i="11"/>
  <c r="P66" i="12"/>
  <c r="C128" i="11"/>
  <c r="B121" i="11"/>
  <c r="P85" i="9"/>
  <c r="P55" i="12"/>
  <c r="Q33" i="12"/>
  <c r="Q27" i="12"/>
  <c r="O55" i="12"/>
  <c r="C43" i="11"/>
  <c r="O60" i="12"/>
  <c r="P76" i="9"/>
  <c r="G53" i="12"/>
  <c r="B74" i="11"/>
  <c r="K11" i="12"/>
  <c r="K55" i="12" s="1"/>
  <c r="B126" i="11"/>
  <c r="Q44" i="12"/>
  <c r="P72" i="10"/>
  <c r="B131" i="11"/>
  <c r="I22" i="12"/>
  <c r="I66" i="12" s="1"/>
  <c r="C124" i="11"/>
  <c r="P83" i="10"/>
  <c r="J66" i="12"/>
  <c r="C125" i="11"/>
  <c r="N11" i="12"/>
  <c r="N55" i="12" s="1"/>
  <c r="B129" i="11"/>
  <c r="P78" i="10"/>
  <c r="P78" i="9"/>
  <c r="F22" i="12"/>
  <c r="F66" i="12" s="1"/>
  <c r="C121" i="11"/>
  <c r="P81" i="10"/>
  <c r="P76" i="10"/>
  <c r="P74" i="9"/>
  <c r="Q38" i="12"/>
  <c r="P81" i="9"/>
  <c r="E5" i="12"/>
  <c r="E49" i="12" s="1"/>
  <c r="Q40" i="12"/>
  <c r="F53" i="12"/>
  <c r="H7" i="12"/>
  <c r="H51" i="12" s="1"/>
  <c r="B71" i="11"/>
  <c r="M16" i="12"/>
  <c r="M60" i="12" s="1"/>
  <c r="C50" i="11"/>
  <c r="K16" i="12"/>
  <c r="K60" i="12" s="1"/>
  <c r="C48" i="11"/>
  <c r="O7" i="12"/>
  <c r="O51" i="12" s="1"/>
  <c r="B78" i="11"/>
  <c r="Q36" i="12"/>
  <c r="Q31" i="12"/>
  <c r="P83" i="9"/>
  <c r="G16" i="12"/>
  <c r="G60" i="12" s="1"/>
  <c r="C44" i="11"/>
  <c r="N16" i="12"/>
  <c r="N60" i="12" s="1"/>
  <c r="C51" i="11"/>
  <c r="I7" i="12"/>
  <c r="I51" i="12" s="1"/>
  <c r="B72" i="11"/>
  <c r="G7" i="12"/>
  <c r="G51" i="12" s="1"/>
  <c r="B70" i="11"/>
  <c r="J7" i="12"/>
  <c r="J51" i="12" s="1"/>
  <c r="B73" i="11"/>
  <c r="P72" i="9"/>
  <c r="E16" i="12"/>
  <c r="E60" i="12" s="1"/>
  <c r="J16" i="12"/>
  <c r="J60" i="12" s="1"/>
  <c r="C47" i="11"/>
  <c r="N22" i="12"/>
  <c r="N66" i="12" s="1"/>
  <c r="C129" i="11"/>
  <c r="H22" i="12"/>
  <c r="H66" i="12" s="1"/>
  <c r="C123" i="11"/>
  <c r="P85" i="10"/>
  <c r="L16" i="12"/>
  <c r="L60" i="12" s="1"/>
  <c r="C49" i="11"/>
  <c r="M18" i="12"/>
  <c r="M62" i="12" s="1"/>
  <c r="C76" i="11"/>
  <c r="P18" i="12"/>
  <c r="P62" i="12" s="1"/>
  <c r="C79" i="11"/>
  <c r="H18" i="12"/>
  <c r="H62" i="12" s="1"/>
  <c r="C71" i="11"/>
  <c r="F18" i="12"/>
  <c r="F62" i="12" s="1"/>
  <c r="C69" i="11"/>
  <c r="M14" i="12"/>
  <c r="M58" i="12" s="1"/>
  <c r="C24" i="11"/>
  <c r="N14" i="12"/>
  <c r="N58" i="12" s="1"/>
  <c r="C25" i="11"/>
  <c r="L14" i="12"/>
  <c r="L58" i="12" s="1"/>
  <c r="C23" i="11"/>
  <c r="M9" i="12"/>
  <c r="M53" i="12" s="1"/>
  <c r="B102" i="11"/>
  <c r="H9" i="12"/>
  <c r="H53" i="12" s="1"/>
  <c r="B97" i="11"/>
  <c r="P9" i="12"/>
  <c r="P53" i="12" s="1"/>
  <c r="B105" i="11"/>
  <c r="I5" i="12"/>
  <c r="I49" i="12" s="1"/>
  <c r="B46" i="11"/>
  <c r="J5" i="12"/>
  <c r="J49" i="12" s="1"/>
  <c r="B47" i="11"/>
  <c r="L5" i="12"/>
  <c r="L49" i="12" s="1"/>
  <c r="B49" i="11"/>
  <c r="L22" i="12"/>
  <c r="L66" i="12" s="1"/>
  <c r="C127" i="11"/>
  <c r="H16" i="12"/>
  <c r="H60" i="12" s="1"/>
  <c r="C45" i="11"/>
  <c r="P16" i="12"/>
  <c r="P60" i="12" s="1"/>
  <c r="C53" i="11"/>
  <c r="L11" i="12"/>
  <c r="L55" i="12" s="1"/>
  <c r="B127" i="11"/>
  <c r="L7" i="12"/>
  <c r="L51" i="12" s="1"/>
  <c r="B75" i="11"/>
  <c r="I18" i="12"/>
  <c r="I62" i="12" s="1"/>
  <c r="C72" i="11"/>
  <c r="J18" i="12"/>
  <c r="J62" i="12" s="1"/>
  <c r="C73" i="11"/>
  <c r="L18" i="12"/>
  <c r="L62" i="12" s="1"/>
  <c r="C75" i="11"/>
  <c r="N18" i="12"/>
  <c r="N62" i="12" s="1"/>
  <c r="C77" i="11"/>
  <c r="I14" i="12"/>
  <c r="I58" i="12" s="1"/>
  <c r="C20" i="11"/>
  <c r="F14" i="12"/>
  <c r="F58" i="12" s="1"/>
  <c r="C17" i="11"/>
  <c r="H14" i="12"/>
  <c r="H58" i="12" s="1"/>
  <c r="C19" i="11"/>
  <c r="P14" i="12"/>
  <c r="P58" i="12" s="1"/>
  <c r="C27" i="11"/>
  <c r="I9" i="12"/>
  <c r="I53" i="12" s="1"/>
  <c r="B98" i="11"/>
  <c r="J9" i="12"/>
  <c r="J53" i="12" s="1"/>
  <c r="B99" i="11"/>
  <c r="L9" i="12"/>
  <c r="L53" i="12" s="1"/>
  <c r="B101" i="11"/>
  <c r="M5" i="12"/>
  <c r="M49" i="12" s="1"/>
  <c r="B50" i="11"/>
  <c r="P5" i="12"/>
  <c r="P49" i="12" s="1"/>
  <c r="B53" i="11"/>
  <c r="O19" i="12"/>
  <c r="O63" i="12" s="1"/>
  <c r="C91" i="11"/>
  <c r="K19" i="12"/>
  <c r="K63" i="12" s="1"/>
  <c r="C87" i="11"/>
  <c r="P19" i="12"/>
  <c r="P63" i="12" s="1"/>
  <c r="C92" i="11"/>
  <c r="L19" i="12"/>
  <c r="L63" i="12" s="1"/>
  <c r="C88" i="11"/>
  <c r="H19" i="12"/>
  <c r="H63" i="12" s="1"/>
  <c r="C84" i="11"/>
  <c r="M19" i="12"/>
  <c r="M63" i="12" s="1"/>
  <c r="C89" i="11"/>
  <c r="E19" i="12"/>
  <c r="P86" i="9"/>
  <c r="C81" i="11"/>
  <c r="I15" i="12"/>
  <c r="I59" i="12" s="1"/>
  <c r="C33" i="11"/>
  <c r="P15" i="12"/>
  <c r="P59" i="12" s="1"/>
  <c r="C40" i="11"/>
  <c r="L15" i="12"/>
  <c r="L59" i="12" s="1"/>
  <c r="C36" i="11"/>
  <c r="H15" i="12"/>
  <c r="H59" i="12" s="1"/>
  <c r="C32" i="11"/>
  <c r="O15" i="12"/>
  <c r="O59" i="12" s="1"/>
  <c r="C39" i="11"/>
  <c r="G15" i="12"/>
  <c r="G59" i="12" s="1"/>
  <c r="C31" i="11"/>
  <c r="I10" i="12"/>
  <c r="I54" i="12" s="1"/>
  <c r="B111" i="11"/>
  <c r="P10" i="12"/>
  <c r="P54" i="12" s="1"/>
  <c r="B118" i="11"/>
  <c r="L10" i="12"/>
  <c r="L54" i="12" s="1"/>
  <c r="B114" i="11"/>
  <c r="H10" i="12"/>
  <c r="H54" i="12" s="1"/>
  <c r="B110" i="11"/>
  <c r="O10" i="12"/>
  <c r="O54" i="12" s="1"/>
  <c r="B117" i="11"/>
  <c r="G10" i="12"/>
  <c r="G54" i="12" s="1"/>
  <c r="B109" i="11"/>
  <c r="I6" i="12"/>
  <c r="I50" i="12" s="1"/>
  <c r="B59" i="11"/>
  <c r="N6" i="12"/>
  <c r="N50" i="12" s="1"/>
  <c r="B64" i="11"/>
  <c r="J6" i="12"/>
  <c r="J50" i="12" s="1"/>
  <c r="B60" i="11"/>
  <c r="F6" i="12"/>
  <c r="F50" i="12" s="1"/>
  <c r="B56" i="11"/>
  <c r="K6" i="12"/>
  <c r="K50" i="12" s="1"/>
  <c r="B61" i="11"/>
  <c r="E6" i="12"/>
  <c r="P73" i="9"/>
  <c r="B55" i="11"/>
  <c r="O2" i="12"/>
  <c r="O46" i="12" s="1"/>
  <c r="B13" i="11"/>
  <c r="E2" i="12"/>
  <c r="I2" i="11"/>
  <c r="P69" i="9"/>
  <c r="B3" i="11"/>
  <c r="N2" i="12"/>
  <c r="N46" i="12" s="1"/>
  <c r="B12" i="11"/>
  <c r="J2" i="12"/>
  <c r="J46" i="12" s="1"/>
  <c r="B8" i="11"/>
  <c r="F2" i="12"/>
  <c r="F46" i="12" s="1"/>
  <c r="B4" i="11"/>
  <c r="I2" i="12"/>
  <c r="I46" i="12" s="1"/>
  <c r="B7" i="11"/>
  <c r="E43" i="12"/>
  <c r="Q43" i="12" s="1"/>
  <c r="P88" i="10"/>
  <c r="E39" i="12"/>
  <c r="Q39" i="12" s="1"/>
  <c r="P84" i="10"/>
  <c r="E35" i="12"/>
  <c r="Q35" i="12" s="1"/>
  <c r="P80" i="10"/>
  <c r="E30" i="12"/>
  <c r="Q30" i="12" s="1"/>
  <c r="P75" i="10"/>
  <c r="M21" i="12"/>
  <c r="M65" i="12" s="1"/>
  <c r="C115" i="11"/>
  <c r="E21" i="12"/>
  <c r="P88" i="9"/>
  <c r="C107" i="11"/>
  <c r="N21" i="12"/>
  <c r="N65" i="12" s="1"/>
  <c r="C116" i="11"/>
  <c r="J21" i="12"/>
  <c r="J65" i="12" s="1"/>
  <c r="C112" i="11"/>
  <c r="F21" i="12"/>
  <c r="F65" i="12" s="1"/>
  <c r="C108" i="11"/>
  <c r="K21" i="12"/>
  <c r="K65" i="12" s="1"/>
  <c r="C113" i="11"/>
  <c r="M17" i="12"/>
  <c r="M61" i="12" s="1"/>
  <c r="C63" i="11"/>
  <c r="E17" i="12"/>
  <c r="P84" i="9"/>
  <c r="C55" i="11"/>
  <c r="N17" i="12"/>
  <c r="N61" i="12" s="1"/>
  <c r="C64" i="11"/>
  <c r="J17" i="12"/>
  <c r="J61" i="12" s="1"/>
  <c r="C60" i="11"/>
  <c r="F17" i="12"/>
  <c r="F61" i="12" s="1"/>
  <c r="C56" i="11"/>
  <c r="K17" i="12"/>
  <c r="K61" i="12" s="1"/>
  <c r="C61" i="11"/>
  <c r="K13" i="12"/>
  <c r="K57" i="12" s="1"/>
  <c r="C9" i="11"/>
  <c r="P13" i="12"/>
  <c r="P57" i="12" s="1"/>
  <c r="C14" i="11"/>
  <c r="L13" i="12"/>
  <c r="L57" i="12" s="1"/>
  <c r="C10" i="11"/>
  <c r="H13" i="12"/>
  <c r="H57" i="12" s="1"/>
  <c r="C6" i="11"/>
  <c r="O13" i="12"/>
  <c r="O57" i="12" s="1"/>
  <c r="C13" i="11"/>
  <c r="I13" i="12"/>
  <c r="I57" i="12" s="1"/>
  <c r="C7" i="11"/>
  <c r="M8" i="12"/>
  <c r="M52" i="12" s="1"/>
  <c r="B89" i="11"/>
  <c r="E8" i="12"/>
  <c r="P75" i="9"/>
  <c r="B81" i="11"/>
  <c r="N8" i="12"/>
  <c r="N52" i="12" s="1"/>
  <c r="B90" i="11"/>
  <c r="J8" i="12"/>
  <c r="J52" i="12" s="1"/>
  <c r="B86" i="11"/>
  <c r="F8" i="12"/>
  <c r="F52" i="12" s="1"/>
  <c r="B82" i="11"/>
  <c r="K8" i="12"/>
  <c r="K52" i="12" s="1"/>
  <c r="B87" i="11"/>
  <c r="M4" i="12"/>
  <c r="M48" i="12" s="1"/>
  <c r="B37" i="11"/>
  <c r="E4" i="12"/>
  <c r="P71" i="9"/>
  <c r="B29" i="11"/>
  <c r="N4" i="12"/>
  <c r="N48" i="12" s="1"/>
  <c r="B38" i="11"/>
  <c r="J4" i="12"/>
  <c r="J48" i="12" s="1"/>
  <c r="B34" i="11"/>
  <c r="F4" i="12"/>
  <c r="F48" i="12" s="1"/>
  <c r="B30" i="11"/>
  <c r="K4" i="12"/>
  <c r="K48" i="12" s="1"/>
  <c r="B35" i="11"/>
  <c r="E24" i="12"/>
  <c r="Q24" i="12" s="1"/>
  <c r="P69" i="10"/>
  <c r="G19" i="12"/>
  <c r="G63" i="12" s="1"/>
  <c r="C83" i="11"/>
  <c r="N19" i="12"/>
  <c r="N63" i="12" s="1"/>
  <c r="C90" i="11"/>
  <c r="J19" i="12"/>
  <c r="J63" i="12" s="1"/>
  <c r="C86" i="11"/>
  <c r="F19" i="12"/>
  <c r="F63" i="12" s="1"/>
  <c r="C82" i="11"/>
  <c r="I19" i="12"/>
  <c r="I63" i="12" s="1"/>
  <c r="C85" i="11"/>
  <c r="M15" i="12"/>
  <c r="M59" i="12" s="1"/>
  <c r="C37" i="11"/>
  <c r="E15" i="12"/>
  <c r="P82" i="9"/>
  <c r="C29" i="11"/>
  <c r="N15" i="12"/>
  <c r="N59" i="12" s="1"/>
  <c r="C38" i="11"/>
  <c r="J15" i="12"/>
  <c r="J59" i="12" s="1"/>
  <c r="C34" i="11"/>
  <c r="F15" i="12"/>
  <c r="F59" i="12" s="1"/>
  <c r="C30" i="11"/>
  <c r="K15" i="12"/>
  <c r="K59" i="12" s="1"/>
  <c r="C35" i="11"/>
  <c r="M10" i="12"/>
  <c r="M54" i="12" s="1"/>
  <c r="B115" i="11"/>
  <c r="E10" i="12"/>
  <c r="P77" i="9"/>
  <c r="B107" i="11"/>
  <c r="N10" i="12"/>
  <c r="N54" i="12" s="1"/>
  <c r="B116" i="11"/>
  <c r="J10" i="12"/>
  <c r="J54" i="12" s="1"/>
  <c r="B112" i="11"/>
  <c r="F10" i="12"/>
  <c r="F54" i="12" s="1"/>
  <c r="B108" i="11"/>
  <c r="K10" i="12"/>
  <c r="K54" i="12" s="1"/>
  <c r="B113" i="11"/>
  <c r="M6" i="12"/>
  <c r="M50" i="12" s="1"/>
  <c r="B63" i="11"/>
  <c r="P6" i="12"/>
  <c r="P50" i="12" s="1"/>
  <c r="B66" i="11"/>
  <c r="L6" i="12"/>
  <c r="L50" i="12" s="1"/>
  <c r="B62" i="11"/>
  <c r="H6" i="12"/>
  <c r="H50" i="12" s="1"/>
  <c r="B58" i="11"/>
  <c r="O6" i="12"/>
  <c r="O50" i="12" s="1"/>
  <c r="B65" i="11"/>
  <c r="G6" i="12"/>
  <c r="G50" i="12" s="1"/>
  <c r="B57" i="11"/>
  <c r="K2" i="12"/>
  <c r="K46" i="12" s="1"/>
  <c r="B9" i="11"/>
  <c r="P2" i="12"/>
  <c r="P46" i="12" s="1"/>
  <c r="B14" i="11"/>
  <c r="L2" i="12"/>
  <c r="L46" i="12" s="1"/>
  <c r="B10" i="11"/>
  <c r="H2" i="12"/>
  <c r="H46" i="12" s="1"/>
  <c r="B6" i="11"/>
  <c r="M2" i="12"/>
  <c r="M46" i="12" s="1"/>
  <c r="B11" i="11"/>
  <c r="G2" i="12"/>
  <c r="G46" i="12" s="1"/>
  <c r="B5" i="11"/>
  <c r="E41" i="12"/>
  <c r="Q41" i="12" s="1"/>
  <c r="P86" i="10"/>
  <c r="E37" i="12"/>
  <c r="Q37" i="12" s="1"/>
  <c r="P82" i="10"/>
  <c r="E32" i="12"/>
  <c r="Q32" i="12" s="1"/>
  <c r="P77" i="10"/>
  <c r="E28" i="12"/>
  <c r="Q28" i="12" s="1"/>
  <c r="P73" i="10"/>
  <c r="I21" i="12"/>
  <c r="I65" i="12" s="1"/>
  <c r="C111" i="11"/>
  <c r="P21" i="12"/>
  <c r="P65" i="12" s="1"/>
  <c r="C118" i="11"/>
  <c r="L21" i="12"/>
  <c r="L65" i="12" s="1"/>
  <c r="C114" i="11"/>
  <c r="H21" i="12"/>
  <c r="H65" i="12" s="1"/>
  <c r="C110" i="11"/>
  <c r="O21" i="12"/>
  <c r="O65" i="12" s="1"/>
  <c r="C117" i="11"/>
  <c r="G21" i="12"/>
  <c r="G65" i="12" s="1"/>
  <c r="C109" i="11"/>
  <c r="I17" i="12"/>
  <c r="I61" i="12" s="1"/>
  <c r="C59" i="11"/>
  <c r="P17" i="12"/>
  <c r="P61" i="12" s="1"/>
  <c r="C66" i="11"/>
  <c r="L17" i="12"/>
  <c r="L61" i="12" s="1"/>
  <c r="C62" i="11"/>
  <c r="H17" i="12"/>
  <c r="H61" i="12" s="1"/>
  <c r="C58" i="11"/>
  <c r="O17" i="12"/>
  <c r="O61" i="12" s="1"/>
  <c r="C65" i="11"/>
  <c r="G17" i="12"/>
  <c r="G61" i="12" s="1"/>
  <c r="C57" i="11"/>
  <c r="E13" i="12"/>
  <c r="P80" i="9"/>
  <c r="C3" i="11"/>
  <c r="N13" i="12"/>
  <c r="N57" i="12" s="1"/>
  <c r="C12" i="11"/>
  <c r="J13" i="12"/>
  <c r="J57" i="12" s="1"/>
  <c r="C8" i="11"/>
  <c r="F13" i="12"/>
  <c r="F57" i="12" s="1"/>
  <c r="C4" i="11"/>
  <c r="M13" i="12"/>
  <c r="M57" i="12" s="1"/>
  <c r="C11" i="11"/>
  <c r="G13" i="12"/>
  <c r="G57" i="12" s="1"/>
  <c r="C5" i="11"/>
  <c r="I8" i="12"/>
  <c r="I52" i="12" s="1"/>
  <c r="B85" i="11"/>
  <c r="P8" i="12"/>
  <c r="P52" i="12" s="1"/>
  <c r="B92" i="11"/>
  <c r="L8" i="12"/>
  <c r="L52" i="12" s="1"/>
  <c r="B88" i="11"/>
  <c r="H8" i="12"/>
  <c r="H52" i="12" s="1"/>
  <c r="B84" i="11"/>
  <c r="O8" i="12"/>
  <c r="O52" i="12" s="1"/>
  <c r="B91" i="11"/>
  <c r="G8" i="12"/>
  <c r="G52" i="12" s="1"/>
  <c r="B83" i="11"/>
  <c r="I4" i="12"/>
  <c r="I48" i="12" s="1"/>
  <c r="B33" i="11"/>
  <c r="P4" i="12"/>
  <c r="P48" i="12" s="1"/>
  <c r="B40" i="11"/>
  <c r="L4" i="12"/>
  <c r="L48" i="12" s="1"/>
  <c r="B36" i="11"/>
  <c r="H4" i="12"/>
  <c r="H48" i="12" s="1"/>
  <c r="B32" i="11"/>
  <c r="O4" i="12"/>
  <c r="O48" i="12" s="1"/>
  <c r="B39" i="11"/>
  <c r="G4" i="12"/>
  <c r="G48" i="12" s="1"/>
  <c r="B31" i="11"/>
  <c r="E26" i="12"/>
  <c r="Q26" i="12" s="1"/>
  <c r="P71" i="10"/>
  <c r="E47" i="12" l="1"/>
  <c r="Q47" i="12" s="1"/>
  <c r="F87" i="12"/>
  <c r="K87" i="12"/>
  <c r="N85" i="12"/>
  <c r="H85" i="12"/>
  <c r="I85" i="12"/>
  <c r="J89" i="12"/>
  <c r="O89" i="12"/>
  <c r="N88" i="12"/>
  <c r="J88" i="12"/>
  <c r="F88" i="12"/>
  <c r="M88" i="12"/>
  <c r="I88" i="12"/>
  <c r="P88" i="12"/>
  <c r="L88" i="12"/>
  <c r="H88" i="12"/>
  <c r="O88" i="12"/>
  <c r="K88" i="12"/>
  <c r="G88" i="12"/>
  <c r="P82" i="12"/>
  <c r="L82" i="12"/>
  <c r="H82" i="12"/>
  <c r="O82" i="12"/>
  <c r="K82" i="12"/>
  <c r="G82" i="12"/>
  <c r="N82" i="12"/>
  <c r="J82" i="12"/>
  <c r="F82" i="12"/>
  <c r="M82" i="12"/>
  <c r="I82" i="12"/>
  <c r="N84" i="12"/>
  <c r="J84" i="12"/>
  <c r="F84" i="12"/>
  <c r="M84" i="12"/>
  <c r="I84" i="12"/>
  <c r="P84" i="12"/>
  <c r="L84" i="12"/>
  <c r="H84" i="12"/>
  <c r="O84" i="12"/>
  <c r="K84" i="12"/>
  <c r="G84" i="12"/>
  <c r="H87" i="12"/>
  <c r="I87" i="12"/>
  <c r="J87" i="12"/>
  <c r="O87" i="12"/>
  <c r="G85" i="12"/>
  <c r="L85" i="12"/>
  <c r="M85" i="12"/>
  <c r="N89" i="12"/>
  <c r="H89" i="12"/>
  <c r="I89" i="12"/>
  <c r="N80" i="12"/>
  <c r="J80" i="12"/>
  <c r="M80" i="12"/>
  <c r="I80" i="12"/>
  <c r="P80" i="12"/>
  <c r="L80" i="12"/>
  <c r="H80" i="12"/>
  <c r="F80" i="12"/>
  <c r="O80" i="12"/>
  <c r="K80" i="12"/>
  <c r="G80" i="12"/>
  <c r="L87" i="12"/>
  <c r="M87" i="12"/>
  <c r="N87" i="12"/>
  <c r="F85" i="12"/>
  <c r="K85" i="12"/>
  <c r="P85" i="12"/>
  <c r="G89" i="12"/>
  <c r="L89" i="12"/>
  <c r="M89" i="12"/>
  <c r="M81" i="12"/>
  <c r="I81" i="12"/>
  <c r="P81" i="12"/>
  <c r="L81" i="12"/>
  <c r="H81" i="12"/>
  <c r="O81" i="12"/>
  <c r="K81" i="12"/>
  <c r="G81" i="12"/>
  <c r="N81" i="12"/>
  <c r="J81" i="12"/>
  <c r="F81" i="12"/>
  <c r="O83" i="12"/>
  <c r="K83" i="12"/>
  <c r="G83" i="12"/>
  <c r="N83" i="12"/>
  <c r="J83" i="12"/>
  <c r="F83" i="12"/>
  <c r="M83" i="12"/>
  <c r="I83" i="12"/>
  <c r="P83" i="12"/>
  <c r="L83" i="12"/>
  <c r="H83" i="12"/>
  <c r="P86" i="12"/>
  <c r="L86" i="12"/>
  <c r="H86" i="12"/>
  <c r="O86" i="12"/>
  <c r="K86" i="12"/>
  <c r="G86" i="12"/>
  <c r="N86" i="12"/>
  <c r="J86" i="12"/>
  <c r="F86" i="12"/>
  <c r="M86" i="12"/>
  <c r="I86" i="12"/>
  <c r="P87" i="12"/>
  <c r="G87" i="12"/>
  <c r="J85" i="12"/>
  <c r="O85" i="12"/>
  <c r="F89" i="12"/>
  <c r="K89" i="12"/>
  <c r="P89" i="12"/>
  <c r="G74" i="12"/>
  <c r="I78" i="12"/>
  <c r="K76" i="12"/>
  <c r="B10" i="13"/>
  <c r="Q39" i="13" s="1"/>
  <c r="I70" i="12"/>
  <c r="M70" i="12"/>
  <c r="F70" i="12"/>
  <c r="J70" i="12"/>
  <c r="N70" i="12"/>
  <c r="G70" i="12"/>
  <c r="K70" i="12"/>
  <c r="O70" i="12"/>
  <c r="H70" i="12"/>
  <c r="L70" i="12"/>
  <c r="P70" i="12"/>
  <c r="B12" i="13"/>
  <c r="Q41" i="13" s="1"/>
  <c r="G72" i="12"/>
  <c r="K72" i="12"/>
  <c r="O72" i="12"/>
  <c r="H72" i="12"/>
  <c r="L72" i="12"/>
  <c r="P72" i="12"/>
  <c r="I72" i="12"/>
  <c r="M72" i="12"/>
  <c r="F72" i="12"/>
  <c r="J72" i="12"/>
  <c r="N72" i="12"/>
  <c r="B15" i="13"/>
  <c r="Q44" i="13" s="1"/>
  <c r="H75" i="12"/>
  <c r="L75" i="12"/>
  <c r="P75" i="12"/>
  <c r="I75" i="12"/>
  <c r="M75" i="12"/>
  <c r="F75" i="12"/>
  <c r="J75" i="12"/>
  <c r="N75" i="12"/>
  <c r="G75" i="12"/>
  <c r="K75" i="12"/>
  <c r="O75" i="12"/>
  <c r="P74" i="12"/>
  <c r="K74" i="12"/>
  <c r="F74" i="12"/>
  <c r="L78" i="12"/>
  <c r="K78" i="12"/>
  <c r="F78" i="12"/>
  <c r="F76" i="12"/>
  <c r="O76" i="12"/>
  <c r="G78" i="12"/>
  <c r="P76" i="12"/>
  <c r="B11" i="13"/>
  <c r="Q40" i="13" s="1"/>
  <c r="H71" i="12"/>
  <c r="L71" i="12"/>
  <c r="P71" i="12"/>
  <c r="I71" i="12"/>
  <c r="M71" i="12"/>
  <c r="F71" i="12"/>
  <c r="J71" i="12"/>
  <c r="N71" i="12"/>
  <c r="G71" i="12"/>
  <c r="K71" i="12"/>
  <c r="O71" i="12"/>
  <c r="B13" i="13"/>
  <c r="Q42" i="13" s="1"/>
  <c r="F73" i="12"/>
  <c r="J73" i="12"/>
  <c r="N73" i="12"/>
  <c r="G73" i="12"/>
  <c r="K73" i="12"/>
  <c r="O73" i="12"/>
  <c r="H73" i="12"/>
  <c r="L73" i="12"/>
  <c r="P73" i="12"/>
  <c r="I73" i="12"/>
  <c r="M73" i="12"/>
  <c r="H74" i="12"/>
  <c r="N74" i="12"/>
  <c r="M74" i="12"/>
  <c r="M78" i="12"/>
  <c r="N78" i="12"/>
  <c r="N76" i="12"/>
  <c r="M76" i="12"/>
  <c r="L76" i="12"/>
  <c r="G76" i="12"/>
  <c r="L74" i="12"/>
  <c r="H78" i="12"/>
  <c r="B17" i="13"/>
  <c r="Q46" i="13" s="1"/>
  <c r="F77" i="12"/>
  <c r="J77" i="12"/>
  <c r="N77" i="12"/>
  <c r="G77" i="12"/>
  <c r="K77" i="12"/>
  <c r="O77" i="12"/>
  <c r="H77" i="12"/>
  <c r="L77" i="12"/>
  <c r="P77" i="12"/>
  <c r="I77" i="12"/>
  <c r="M77" i="12"/>
  <c r="O74" i="12"/>
  <c r="J74" i="12"/>
  <c r="I74" i="12"/>
  <c r="P78" i="12"/>
  <c r="O78" i="12"/>
  <c r="J78" i="12"/>
  <c r="J76" i="12"/>
  <c r="I76" i="12"/>
  <c r="H76" i="12"/>
  <c r="G69" i="12"/>
  <c r="K69" i="12"/>
  <c r="O69" i="12"/>
  <c r="H69" i="12"/>
  <c r="L69" i="12"/>
  <c r="I69" i="12"/>
  <c r="M69" i="12"/>
  <c r="J69" i="12"/>
  <c r="N69" i="12"/>
  <c r="P69" i="12"/>
  <c r="F69" i="12"/>
  <c r="Q64" i="12"/>
  <c r="Q20" i="12"/>
  <c r="Q11" i="12"/>
  <c r="Q5" i="12"/>
  <c r="Q55" i="12"/>
  <c r="Q66" i="12"/>
  <c r="Q58" i="12"/>
  <c r="Q22" i="12"/>
  <c r="Q51" i="12"/>
  <c r="Q7" i="12"/>
  <c r="Q16" i="12"/>
  <c r="Q9" i="12"/>
  <c r="Q18" i="12"/>
  <c r="Q49" i="12"/>
  <c r="Q62" i="12"/>
  <c r="Q14" i="12"/>
  <c r="Q60" i="12"/>
  <c r="Q53" i="12"/>
  <c r="Q10" i="12"/>
  <c r="E54" i="12"/>
  <c r="Q54" i="12" s="1"/>
  <c r="Q4" i="12"/>
  <c r="E48" i="12"/>
  <c r="Q48" i="12" s="1"/>
  <c r="Q17" i="12"/>
  <c r="E61" i="12"/>
  <c r="Q61" i="12" s="1"/>
  <c r="Q6" i="12"/>
  <c r="E50" i="12"/>
  <c r="Q50" i="12" s="1"/>
  <c r="Q13" i="12"/>
  <c r="E57" i="12"/>
  <c r="Q57" i="12" s="1"/>
  <c r="Q15" i="12"/>
  <c r="E59" i="12"/>
  <c r="Q59" i="12" s="1"/>
  <c r="Q8" i="12"/>
  <c r="E52" i="12"/>
  <c r="Q52" i="12" s="1"/>
  <c r="Q21" i="12"/>
  <c r="E65" i="12"/>
  <c r="Q65" i="12" s="1"/>
  <c r="Q2" i="12"/>
  <c r="E46" i="12"/>
  <c r="Q46" i="12" s="1"/>
  <c r="Q19" i="12"/>
  <c r="E63" i="12"/>
  <c r="Q63" i="12" s="1"/>
  <c r="Q75" i="12" l="1"/>
  <c r="Q89" i="12"/>
  <c r="D18" i="13" s="1"/>
  <c r="Q87" i="12"/>
  <c r="D16" i="13" s="1"/>
  <c r="Q85" i="12"/>
  <c r="D14" i="13" s="1"/>
  <c r="E86" i="12"/>
  <c r="E83" i="12"/>
  <c r="Q84" i="12"/>
  <c r="E82" i="12"/>
  <c r="Q77" i="12"/>
  <c r="E84" i="12"/>
  <c r="Q81" i="12"/>
  <c r="D10" i="13" s="1"/>
  <c r="Q80" i="12"/>
  <c r="D9" i="13" s="1"/>
  <c r="Q88" i="12"/>
  <c r="D17" i="13" s="1"/>
  <c r="E89" i="12"/>
  <c r="E87" i="12"/>
  <c r="Q86" i="12"/>
  <c r="D15" i="13" s="1"/>
  <c r="Q83" i="12"/>
  <c r="D12" i="13" s="1"/>
  <c r="E81" i="12"/>
  <c r="E80" i="12"/>
  <c r="Q82" i="12"/>
  <c r="D11" i="13" s="1"/>
  <c r="E88" i="12"/>
  <c r="E85" i="12"/>
  <c r="E71" i="12"/>
  <c r="E77" i="12"/>
  <c r="Q76" i="12"/>
  <c r="Q78" i="12"/>
  <c r="Q74" i="12"/>
  <c r="Q73" i="12"/>
  <c r="Q71" i="12"/>
  <c r="E74" i="12"/>
  <c r="E72" i="12"/>
  <c r="E70" i="12"/>
  <c r="E73" i="12"/>
  <c r="E76" i="12"/>
  <c r="E75" i="12"/>
  <c r="Q72" i="12"/>
  <c r="C12" i="13" s="1"/>
  <c r="Q70" i="12"/>
  <c r="E78" i="12"/>
  <c r="D13" i="13"/>
  <c r="E69" i="12"/>
  <c r="Q69" i="12"/>
  <c r="E12" i="13" l="1"/>
  <c r="D20" i="13"/>
  <c r="C13" i="13"/>
  <c r="E13" i="13" s="1"/>
  <c r="C14" i="13"/>
  <c r="E14" i="13" s="1"/>
  <c r="C17" i="13"/>
  <c r="E17" i="13" s="1"/>
  <c r="C10" i="13"/>
  <c r="E10" i="13" s="1"/>
  <c r="C18" i="13"/>
  <c r="E18" i="13" s="1"/>
  <c r="C15" i="13"/>
  <c r="E15" i="13" s="1"/>
  <c r="C11" i="13"/>
  <c r="E11" i="13" s="1"/>
  <c r="C16" i="13"/>
  <c r="E16" i="13" s="1"/>
  <c r="C9" i="13"/>
  <c r="E9" i="13" s="1"/>
  <c r="C20" i="13" l="1"/>
  <c r="E20" i="13" s="1"/>
</calcChain>
</file>

<file path=xl/sharedStrings.xml><?xml version="1.0" encoding="utf-8"?>
<sst xmlns="http://schemas.openxmlformats.org/spreadsheetml/2006/main" count="1132" uniqueCount="102">
  <si>
    <t>EBIT</t>
  </si>
  <si>
    <t>Expenses</t>
  </si>
  <si>
    <t>Revenue</t>
  </si>
  <si>
    <t>Type</t>
  </si>
  <si>
    <t>Departments</t>
  </si>
  <si>
    <t>Plan</t>
  </si>
  <si>
    <t>Actual</t>
  </si>
  <si>
    <t>Total</t>
  </si>
  <si>
    <t>Active Scenario</t>
  </si>
  <si>
    <t>Region</t>
  </si>
  <si>
    <t>England</t>
  </si>
  <si>
    <t>Wales</t>
  </si>
  <si>
    <t>Scotland</t>
  </si>
  <si>
    <t>Ireland</t>
  </si>
  <si>
    <t>FTE</t>
  </si>
  <si>
    <t>Laos</t>
  </si>
  <si>
    <t>Asia Pac</t>
  </si>
  <si>
    <t>Cambodia</t>
  </si>
  <si>
    <t>Vietnam</t>
  </si>
  <si>
    <t>Bangladesh</t>
  </si>
  <si>
    <t>Pakistan</t>
  </si>
  <si>
    <t>India</t>
  </si>
  <si>
    <t>Hong Kong</t>
  </si>
  <si>
    <t>China</t>
  </si>
  <si>
    <t>New Zealand</t>
  </si>
  <si>
    <t>Australia</t>
  </si>
  <si>
    <t>Argentina</t>
  </si>
  <si>
    <t>Americas</t>
  </si>
  <si>
    <t>Uraguay</t>
  </si>
  <si>
    <t>Cuba</t>
  </si>
  <si>
    <t>Venezuala</t>
  </si>
  <si>
    <t>Chile</t>
  </si>
  <si>
    <t>Brazil</t>
  </si>
  <si>
    <t>Columbia</t>
  </si>
  <si>
    <t>Mexico</t>
  </si>
  <si>
    <t>Canada</t>
  </si>
  <si>
    <t>USA</t>
  </si>
  <si>
    <t>Portugal</t>
  </si>
  <si>
    <t>Europe</t>
  </si>
  <si>
    <t>Greece</t>
  </si>
  <si>
    <t>Spain</t>
  </si>
  <si>
    <t>Italy</t>
  </si>
  <si>
    <t>France</t>
  </si>
  <si>
    <t>Germany</t>
  </si>
  <si>
    <t>Country</t>
  </si>
  <si>
    <t>Rev</t>
  </si>
  <si>
    <t>Exp</t>
  </si>
  <si>
    <t xml:space="preserve">axis setting </t>
  </si>
  <si>
    <t>row</t>
  </si>
  <si>
    <t>col</t>
  </si>
  <si>
    <t>label</t>
  </si>
  <si>
    <t>state</t>
  </si>
  <si>
    <t>FY Plan</t>
  </si>
  <si>
    <t>FY Actual</t>
  </si>
  <si>
    <t>ActPlan</t>
  </si>
  <si>
    <t>Variance</t>
  </si>
  <si>
    <t>Pipeling</t>
  </si>
  <si>
    <t>Large</t>
  </si>
  <si>
    <t>Medium</t>
  </si>
  <si>
    <t>Small</t>
  </si>
  <si>
    <t>Category</t>
  </si>
  <si>
    <t>Percentage</t>
  </si>
  <si>
    <t>V Poition</t>
  </si>
  <si>
    <t>H Position</t>
  </si>
  <si>
    <t>Target</t>
  </si>
  <si>
    <t>PartA</t>
  </si>
  <si>
    <t>PartB</t>
  </si>
  <si>
    <t>Section</t>
  </si>
  <si>
    <t>Partner</t>
  </si>
  <si>
    <t>Trojan</t>
  </si>
  <si>
    <t>Virus</t>
  </si>
  <si>
    <t>Botnet</t>
  </si>
  <si>
    <t>Size</t>
  </si>
  <si>
    <t>Viris</t>
  </si>
  <si>
    <t>Number</t>
  </si>
  <si>
    <t>Amt</t>
  </si>
  <si>
    <t>Count</t>
  </si>
  <si>
    <t>Projects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</si>
  <si>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</si>
  <si>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</si>
  <si>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</si>
  <si>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</si>
  <si>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</si>
  <si>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</si>
  <si>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</si>
  <si>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</si>
  <si>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</si>
  <si>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</si>
  <si>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</si>
  <si>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</si>
  <si>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Visits</t>
  </si>
  <si>
    <t>Hits</t>
  </si>
  <si>
    <t>Search</t>
  </si>
  <si>
    <t>Browse</t>
  </si>
  <si>
    <t>Year</t>
  </si>
  <si>
    <t>PY</t>
  </si>
  <si>
    <t>CY</t>
  </si>
  <si>
    <t>Share</t>
  </si>
  <si>
    <t>Yr</t>
  </si>
  <si>
    <t>Audit</t>
  </si>
  <si>
    <t>Consulting</t>
  </si>
  <si>
    <t>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</si>
</sst>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mmm\ yyyy;@"/>
    <numFmt numFmtId="167" formatCode="#,##0;[Red]\(#,##0\)"/>
    <numFmt numFmtId="168" formatCode="0.0%;[Red]\(0.0%\)"/>
    <numFmt numFmtId="169" formatCode="d/m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3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sz val="16"/>
      <color theme="4" tint="-0.249977111117893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3" borderId="1" applyNumberFormat="0" applyFont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4" fillId="0" borderId="0" xfId="0" applyFont="1" applyFill="1"/>
    <xf numFmtId="0" fontId="6" fillId="0" borderId="0" xfId="2"/>
    <xf numFmtId="0" fontId="6" fillId="0" borderId="0" xfId="2" applyFill="1"/>
    <xf numFmtId="0" fontId="7" fillId="0" borderId="0" xfId="2" applyFont="1"/>
    <xf numFmtId="165" fontId="6" fillId="0" borderId="0" xfId="3" applyNumberFormat="1" applyFont="1"/>
    <xf numFmtId="165" fontId="6" fillId="0" borderId="0" xfId="1" applyNumberFormat="1" applyFont="1"/>
    <xf numFmtId="165" fontId="0" fillId="0" borderId="0" xfId="0" applyNumberFormat="1"/>
    <xf numFmtId="0" fontId="3" fillId="0" borderId="0" xfId="5" applyFill="1"/>
    <xf numFmtId="165" fontId="3" fillId="0" borderId="0" xfId="5" applyNumberFormat="1" applyFill="1"/>
    <xf numFmtId="164" fontId="3" fillId="2" borderId="0" xfId="5" applyNumberFormat="1" applyFill="1"/>
    <xf numFmtId="0" fontId="3" fillId="2" borderId="0" xfId="5" applyFill="1"/>
    <xf numFmtId="165" fontId="10" fillId="0" borderId="0" xfId="6" applyNumberFormat="1" applyFont="1" applyFill="1"/>
    <xf numFmtId="0" fontId="11" fillId="0" borderId="0" xfId="5" applyFont="1" applyFill="1" applyBorder="1" applyAlignment="1">
      <alignment vertical="center"/>
    </xf>
    <xf numFmtId="0" fontId="3" fillId="0" borderId="0" xfId="5" applyBorder="1"/>
    <xf numFmtId="165" fontId="10" fillId="0" borderId="0" xfId="6" applyNumberFormat="1" applyFont="1" applyFill="1" applyBorder="1"/>
    <xf numFmtId="0" fontId="3" fillId="0" borderId="0" xfId="5" applyFill="1" applyBorder="1"/>
    <xf numFmtId="0" fontId="9" fillId="0" borderId="0" xfId="5" applyFont="1" applyFill="1" applyAlignment="1">
      <alignment horizontal="right"/>
    </xf>
    <xf numFmtId="166" fontId="9" fillId="0" borderId="0" xfId="5" applyNumberFormat="1" applyFont="1" applyFill="1"/>
    <xf numFmtId="0" fontId="9" fillId="0" borderId="0" xfId="5" applyFont="1"/>
    <xf numFmtId="0" fontId="3" fillId="0" borderId="0" xfId="5"/>
    <xf numFmtId="165" fontId="0" fillId="0" borderId="0" xfId="6" applyNumberFormat="1" applyFont="1" applyFill="1"/>
    <xf numFmtId="0" fontId="3" fillId="0" borderId="0" xfId="5" applyNumberFormat="1"/>
    <xf numFmtId="0" fontId="0" fillId="0" borderId="1" xfId="7" applyFont="1" applyFill="1"/>
    <xf numFmtId="165" fontId="0" fillId="0" borderId="1" xfId="6" applyNumberFormat="1" applyFont="1" applyFill="1" applyBorder="1"/>
    <xf numFmtId="165" fontId="3" fillId="0" borderId="0" xfId="5" applyNumberFormat="1"/>
    <xf numFmtId="0" fontId="3" fillId="4" borderId="0" xfId="5" applyFill="1"/>
    <xf numFmtId="165" fontId="0" fillId="0" borderId="0" xfId="6" applyNumberFormat="1" applyFont="1"/>
    <xf numFmtId="0" fontId="3" fillId="5" borderId="0" xfId="5" applyFill="1"/>
    <xf numFmtId="0" fontId="3" fillId="6" borderId="0" xfId="5" applyFill="1"/>
    <xf numFmtId="0" fontId="2" fillId="0" borderId="0" xfId="5" applyFont="1"/>
    <xf numFmtId="165" fontId="3" fillId="0" borderId="0" xfId="1" applyNumberFormat="1" applyFont="1"/>
    <xf numFmtId="164" fontId="3" fillId="0" borderId="0" xfId="5" applyNumberFormat="1" applyFill="1"/>
    <xf numFmtId="165" fontId="0" fillId="0" borderId="0" xfId="0" applyNumberFormat="1" applyFill="1"/>
    <xf numFmtId="9" fontId="0" fillId="0" borderId="0" xfId="8" applyFont="1"/>
    <xf numFmtId="0" fontId="8" fillId="0" borderId="0" xfId="2" applyFont="1" applyFill="1" applyBorder="1" applyAlignment="1">
      <alignment horizontal="centerContinuous"/>
    </xf>
    <xf numFmtId="0" fontId="2" fillId="0" borderId="0" xfId="5" applyFont="1" applyFill="1"/>
    <xf numFmtId="0" fontId="9" fillId="0" borderId="0" xfId="5" applyFont="1" applyFill="1"/>
    <xf numFmtId="167" fontId="12" fillId="0" borderId="0" xfId="5" applyNumberFormat="1" applyFont="1" applyFill="1"/>
    <xf numFmtId="0" fontId="13" fillId="0" borderId="0" xfId="0" applyFont="1" applyFill="1" applyAlignment="1">
      <alignment horizontal="left" vertical="center" readingOrder="1"/>
    </xf>
    <xf numFmtId="165" fontId="1" fillId="0" borderId="0" xfId="6" applyNumberFormat="1" applyFont="1" applyFill="1" applyBorder="1"/>
    <xf numFmtId="165" fontId="1" fillId="0" borderId="0" xfId="6" applyNumberFormat="1" applyFont="1" applyFill="1"/>
    <xf numFmtId="168" fontId="12" fillId="0" borderId="0" xfId="8" applyNumberFormat="1" applyFont="1" applyFill="1"/>
    <xf numFmtId="0" fontId="15" fillId="7" borderId="0" xfId="0" applyFont="1" applyFill="1"/>
    <xf numFmtId="0" fontId="16" fillId="0" borderId="0" xfId="5" applyFont="1" applyFill="1"/>
    <xf numFmtId="165" fontId="16" fillId="0" borderId="0" xfId="1" applyNumberFormat="1" applyFont="1" applyFill="1"/>
    <xf numFmtId="0" fontId="17" fillId="0" borderId="0" xfId="5" applyFont="1" applyFill="1"/>
    <xf numFmtId="165" fontId="3" fillId="2" borderId="0" xfId="1" applyNumberFormat="1" applyFont="1" applyFill="1"/>
    <xf numFmtId="165" fontId="3" fillId="0" borderId="0" xfId="1" applyNumberFormat="1" applyFont="1" applyFill="1"/>
    <xf numFmtId="166" fontId="9" fillId="0" borderId="0" xfId="5" applyNumberFormat="1" applyFont="1" applyFill="1" applyAlignment="1">
      <alignment horizontal="right"/>
    </xf>
    <xf numFmtId="169" fontId="15" fillId="7" borderId="0" xfId="0" applyNumberFormat="1" applyFont="1" applyFill="1" applyAlignment="1">
      <alignment horizontal="right"/>
    </xf>
    <xf numFmtId="165" fontId="0" fillId="0" borderId="0" xfId="1" applyNumberFormat="1" applyFont="1"/>
    <xf numFmtId="165" fontId="15" fillId="7" borderId="0" xfId="1" applyNumberFormat="1" applyFont="1" applyFill="1"/>
    <xf numFmtId="9" fontId="0" fillId="0" borderId="0" xfId="8" applyFont="1" applyFill="1"/>
    <xf numFmtId="0" fontId="14" fillId="0" borderId="0" xfId="5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Alignment="1"/>
  </cellXfs>
  <cellStyles count="9">
    <cellStyle name="Comma" xfId="1" builtinId="3"/>
    <cellStyle name="Comma 2" xfId="3"/>
    <cellStyle name="Comma 3" xfId="6"/>
    <cellStyle name="Normal" xfId="0" builtinId="0"/>
    <cellStyle name="Normal 2" xfId="2"/>
    <cellStyle name="Normal 3" xfId="5"/>
    <cellStyle name="Note 2" xfId="7"/>
    <cellStyle name="Percent" xfId="8" builtinId="5"/>
    <cellStyle name="Percent 2" xfId="4"/>
  </cellStyles>
  <dxfs count="0"/>
  <tableStyles count="0" defaultTableStyle="TableStyleMedium9" defaultPivotStyle="PivotStyleLight16"/>
  <colors>
    <mruColors>
      <color rgb="FFDAD3C4"/>
      <color rgb="FFC49D8E"/>
      <color rgb="FF7F7649"/>
      <color rgb="FF56B446"/>
      <color rgb="FFC90BEF"/>
      <color rgb="FF82C836"/>
      <color rgb="FFFCEAB6"/>
      <color rgb="FF9D09BB"/>
      <color rgb="FF94A81C"/>
      <color rgb="FFC17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5.xml"/><Relationship Id="rId1" Type="http://schemas.microsoft.com/office/2011/relationships/chartStyle" Target="style5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31522574829668E-2"/>
          <c:y val="9.87820014419203E-2"/>
          <c:w val="0.93007454239618248"/>
          <c:h val="0.80453328432689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RevCalc!$B$1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chemeClr val="bg1"/>
              </a:solidFill>
              <a:prstDash val="sysDot"/>
            </a:ln>
          </c:spPr>
          <c:invertIfNegative val="0"/>
          <c:cat>
            <c:strRef>
              <c:f>RevCalc!$A$2:$A$119</c:f>
              <c:strCache>
                <c:ptCount val="117"/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England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Scotland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Wales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 </c:v>
                </c:pt>
                <c:pt idx="45">
                  <c:v>Ireland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3">
                  <c:v> </c:v>
                </c:pt>
                <c:pt idx="54">
                  <c:v> </c:v>
                </c:pt>
                <c:pt idx="55">
                  <c:v> </c:v>
                </c:pt>
                <c:pt idx="56">
                  <c:v> </c:v>
                </c:pt>
                <c:pt idx="57">
                  <c:v> </c:v>
                </c:pt>
                <c:pt idx="58">
                  <c:v>Germany</c:v>
                </c:pt>
                <c:pt idx="59">
                  <c:v> </c:v>
                </c:pt>
                <c:pt idx="60">
                  <c:v> </c:v>
                </c:pt>
                <c:pt idx="61">
                  <c:v> </c:v>
                </c:pt>
                <c:pt idx="62">
                  <c:v> </c:v>
                </c:pt>
                <c:pt idx="63">
                  <c:v> </c:v>
                </c:pt>
                <c:pt idx="64">
                  <c:v> </c:v>
                </c:pt>
                <c:pt idx="66">
                  <c:v> </c:v>
                </c:pt>
                <c:pt idx="67">
                  <c:v> </c:v>
                </c:pt>
                <c:pt idx="68">
                  <c:v> </c:v>
                </c:pt>
                <c:pt idx="69">
                  <c:v> </c:v>
                </c:pt>
                <c:pt idx="70">
                  <c:v> </c:v>
                </c:pt>
                <c:pt idx="71">
                  <c:v>France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 </c:v>
                </c:pt>
                <c:pt idx="79">
                  <c:v> </c:v>
                </c:pt>
                <c:pt idx="80">
                  <c:v> </c:v>
                </c:pt>
                <c:pt idx="81">
                  <c:v> </c:v>
                </c:pt>
                <c:pt idx="82">
                  <c:v> </c:v>
                </c:pt>
                <c:pt idx="83">
                  <c:v> </c:v>
                </c:pt>
                <c:pt idx="84">
                  <c:v>Italy</c:v>
                </c:pt>
                <c:pt idx="85">
                  <c:v> </c:v>
                </c:pt>
                <c:pt idx="86">
                  <c:v> </c:v>
                </c:pt>
                <c:pt idx="87">
                  <c:v> </c:v>
                </c:pt>
                <c:pt idx="88">
                  <c:v> </c:v>
                </c:pt>
                <c:pt idx="89">
                  <c:v> </c:v>
                </c:pt>
                <c:pt idx="90">
                  <c:v> </c:v>
                </c:pt>
                <c:pt idx="92">
                  <c:v> </c:v>
                </c:pt>
                <c:pt idx="93">
                  <c:v> </c:v>
                </c:pt>
                <c:pt idx="94">
                  <c:v> </c:v>
                </c:pt>
                <c:pt idx="95">
                  <c:v> </c:v>
                </c:pt>
                <c:pt idx="96">
                  <c:v> </c:v>
                </c:pt>
                <c:pt idx="97">
                  <c:v>Spain</c:v>
                </c:pt>
                <c:pt idx="98">
                  <c:v> </c:v>
                </c:pt>
                <c:pt idx="99">
                  <c:v> </c:v>
                </c:pt>
                <c:pt idx="100">
                  <c:v> </c:v>
                </c:pt>
                <c:pt idx="101">
                  <c:v> </c:v>
                </c:pt>
                <c:pt idx="102">
                  <c:v> </c:v>
                </c:pt>
                <c:pt idx="103">
                  <c:v> </c:v>
                </c:pt>
                <c:pt idx="105">
                  <c:v> </c:v>
                </c:pt>
                <c:pt idx="106">
                  <c:v> </c:v>
                </c:pt>
                <c:pt idx="107">
                  <c:v> </c:v>
                </c:pt>
                <c:pt idx="108">
                  <c:v> </c:v>
                </c:pt>
                <c:pt idx="109">
                  <c:v> </c:v>
                </c:pt>
                <c:pt idx="110">
                  <c:v>Greece</c:v>
                </c:pt>
                <c:pt idx="111">
                  <c:v> </c:v>
                </c:pt>
                <c:pt idx="112">
                  <c:v> </c:v>
                </c:pt>
                <c:pt idx="113">
                  <c:v> </c:v>
                </c:pt>
                <c:pt idx="114">
                  <c:v> </c:v>
                </c:pt>
                <c:pt idx="115">
                  <c:v> </c:v>
                </c:pt>
                <c:pt idx="116">
                  <c:v> </c:v>
                </c:pt>
              </c:strCache>
            </c:strRef>
          </c:cat>
          <c:val>
            <c:numRef>
              <c:f>RevCalc!$B$2:$B$132</c:f>
              <c:numCache>
                <c:formatCode>_-* #,##0_-;\-* #,##0_-;_-* "-"??_-;_-@_-</c:formatCode>
                <c:ptCount val="131"/>
                <c:pt idx="1">
                  <c:v>703800</c:v>
                </c:pt>
                <c:pt idx="2">
                  <c:v>761300</c:v>
                </c:pt>
                <c:pt idx="3">
                  <c:v>752100</c:v>
                </c:pt>
                <c:pt idx="4">
                  <c:v>736000</c:v>
                </c:pt>
                <c:pt idx="5">
                  <c:v>678500</c:v>
                </c:pt>
                <c:pt idx="6">
                  <c:v>692300</c:v>
                </c:pt>
                <c:pt idx="7">
                  <c:v>637100</c:v>
                </c:pt>
                <c:pt idx="8">
                  <c:v>598000</c:v>
                </c:pt>
                <c:pt idx="9">
                  <c:v>598000</c:v>
                </c:pt>
                <c:pt idx="10">
                  <c:v>604900</c:v>
                </c:pt>
                <c:pt idx="11">
                  <c:v>657800</c:v>
                </c:pt>
                <c:pt idx="12">
                  <c:v>678500</c:v>
                </c:pt>
                <c:pt idx="14">
                  <c:v>535900</c:v>
                </c:pt>
                <c:pt idx="15">
                  <c:v>526700</c:v>
                </c:pt>
                <c:pt idx="16">
                  <c:v>512900</c:v>
                </c:pt>
                <c:pt idx="17">
                  <c:v>496800</c:v>
                </c:pt>
                <c:pt idx="18">
                  <c:v>517500</c:v>
                </c:pt>
                <c:pt idx="19">
                  <c:v>492200</c:v>
                </c:pt>
                <c:pt idx="20">
                  <c:v>441600</c:v>
                </c:pt>
                <c:pt idx="21">
                  <c:v>416300</c:v>
                </c:pt>
                <c:pt idx="22">
                  <c:v>386400</c:v>
                </c:pt>
                <c:pt idx="23">
                  <c:v>420900</c:v>
                </c:pt>
                <c:pt idx="24">
                  <c:v>404800</c:v>
                </c:pt>
                <c:pt idx="25">
                  <c:v>437000</c:v>
                </c:pt>
                <c:pt idx="27">
                  <c:v>425500</c:v>
                </c:pt>
                <c:pt idx="28">
                  <c:v>416300</c:v>
                </c:pt>
                <c:pt idx="29">
                  <c:v>404800</c:v>
                </c:pt>
                <c:pt idx="30">
                  <c:v>425500</c:v>
                </c:pt>
                <c:pt idx="31">
                  <c:v>450800</c:v>
                </c:pt>
                <c:pt idx="32">
                  <c:v>414000</c:v>
                </c:pt>
                <c:pt idx="33">
                  <c:v>377200</c:v>
                </c:pt>
                <c:pt idx="34">
                  <c:v>365700</c:v>
                </c:pt>
                <c:pt idx="35">
                  <c:v>384100</c:v>
                </c:pt>
                <c:pt idx="36">
                  <c:v>423200</c:v>
                </c:pt>
                <c:pt idx="37">
                  <c:v>414000</c:v>
                </c:pt>
                <c:pt idx="38">
                  <c:v>434700</c:v>
                </c:pt>
                <c:pt idx="40">
                  <c:v>742900</c:v>
                </c:pt>
                <c:pt idx="41">
                  <c:v>772800</c:v>
                </c:pt>
                <c:pt idx="42">
                  <c:v>777400</c:v>
                </c:pt>
                <c:pt idx="43">
                  <c:v>731400</c:v>
                </c:pt>
                <c:pt idx="44">
                  <c:v>752100</c:v>
                </c:pt>
                <c:pt idx="45">
                  <c:v>791199.99999999988</c:v>
                </c:pt>
                <c:pt idx="46">
                  <c:v>837200</c:v>
                </c:pt>
                <c:pt idx="47">
                  <c:v>897000</c:v>
                </c:pt>
                <c:pt idx="48">
                  <c:v>816500</c:v>
                </c:pt>
                <c:pt idx="49">
                  <c:v>816500</c:v>
                </c:pt>
                <c:pt idx="50">
                  <c:v>880900</c:v>
                </c:pt>
                <c:pt idx="51">
                  <c:v>959100</c:v>
                </c:pt>
                <c:pt idx="53">
                  <c:v>756700</c:v>
                </c:pt>
                <c:pt idx="54">
                  <c:v>786600.00000000012</c:v>
                </c:pt>
                <c:pt idx="55">
                  <c:v>768200</c:v>
                </c:pt>
                <c:pt idx="56">
                  <c:v>715300</c:v>
                </c:pt>
                <c:pt idx="57">
                  <c:v>763600</c:v>
                </c:pt>
                <c:pt idx="58">
                  <c:v>710700</c:v>
                </c:pt>
                <c:pt idx="59">
                  <c:v>724500</c:v>
                </c:pt>
                <c:pt idx="60">
                  <c:v>731400</c:v>
                </c:pt>
                <c:pt idx="61">
                  <c:v>710700</c:v>
                </c:pt>
                <c:pt idx="62">
                  <c:v>690000</c:v>
                </c:pt>
                <c:pt idx="63">
                  <c:v>669300</c:v>
                </c:pt>
                <c:pt idx="64">
                  <c:v>662400</c:v>
                </c:pt>
                <c:pt idx="66">
                  <c:v>841800</c:v>
                </c:pt>
                <c:pt idx="67">
                  <c:v>860200</c:v>
                </c:pt>
                <c:pt idx="68">
                  <c:v>894700</c:v>
                </c:pt>
                <c:pt idx="69">
                  <c:v>814200</c:v>
                </c:pt>
                <c:pt idx="70">
                  <c:v>823400</c:v>
                </c:pt>
                <c:pt idx="71">
                  <c:v>880900</c:v>
                </c:pt>
                <c:pt idx="72">
                  <c:v>862500</c:v>
                </c:pt>
                <c:pt idx="73">
                  <c:v>828000</c:v>
                </c:pt>
                <c:pt idx="74">
                  <c:v>795799.99999999988</c:v>
                </c:pt>
                <c:pt idx="75">
                  <c:v>763600</c:v>
                </c:pt>
                <c:pt idx="76">
                  <c:v>770500</c:v>
                </c:pt>
                <c:pt idx="77">
                  <c:v>809600</c:v>
                </c:pt>
                <c:pt idx="79">
                  <c:v>395599.99999999994</c:v>
                </c:pt>
                <c:pt idx="80">
                  <c:v>386400</c:v>
                </c:pt>
                <c:pt idx="81">
                  <c:v>372600</c:v>
                </c:pt>
                <c:pt idx="82">
                  <c:v>354200</c:v>
                </c:pt>
                <c:pt idx="83">
                  <c:v>345000</c:v>
                </c:pt>
                <c:pt idx="84">
                  <c:v>312800</c:v>
                </c:pt>
                <c:pt idx="85">
                  <c:v>335800</c:v>
                </c:pt>
                <c:pt idx="86">
                  <c:v>340400</c:v>
                </c:pt>
                <c:pt idx="87">
                  <c:v>377200</c:v>
                </c:pt>
                <c:pt idx="88">
                  <c:v>368000</c:v>
                </c:pt>
                <c:pt idx="89">
                  <c:v>386400</c:v>
                </c:pt>
                <c:pt idx="90">
                  <c:v>368000</c:v>
                </c:pt>
                <c:pt idx="92">
                  <c:v>1196000</c:v>
                </c:pt>
                <c:pt idx="93">
                  <c:v>1202900</c:v>
                </c:pt>
                <c:pt idx="94">
                  <c:v>1235100</c:v>
                </c:pt>
                <c:pt idx="95">
                  <c:v>1147700</c:v>
                </c:pt>
                <c:pt idx="96">
                  <c:v>1159200</c:v>
                </c:pt>
                <c:pt idx="97">
                  <c:v>1276500</c:v>
                </c:pt>
                <c:pt idx="98">
                  <c:v>1237400</c:v>
                </c:pt>
                <c:pt idx="99">
                  <c:v>1288000.0000000002</c:v>
                </c:pt>
                <c:pt idx="100">
                  <c:v>1352400</c:v>
                </c:pt>
                <c:pt idx="101">
                  <c:v>1216700</c:v>
                </c:pt>
                <c:pt idx="102">
                  <c:v>1276500</c:v>
                </c:pt>
                <c:pt idx="103">
                  <c:v>1276500</c:v>
                </c:pt>
                <c:pt idx="105">
                  <c:v>1097100</c:v>
                </c:pt>
                <c:pt idx="106">
                  <c:v>1122400</c:v>
                </c:pt>
                <c:pt idx="107">
                  <c:v>1136200</c:v>
                </c:pt>
                <c:pt idx="108">
                  <c:v>1205200</c:v>
                </c:pt>
                <c:pt idx="109">
                  <c:v>1324800</c:v>
                </c:pt>
                <c:pt idx="110">
                  <c:v>1205200</c:v>
                </c:pt>
                <c:pt idx="111">
                  <c:v>1156900</c:v>
                </c:pt>
                <c:pt idx="112">
                  <c:v>1145400</c:v>
                </c:pt>
                <c:pt idx="113">
                  <c:v>1145400</c:v>
                </c:pt>
                <c:pt idx="114">
                  <c:v>1076400</c:v>
                </c:pt>
                <c:pt idx="115">
                  <c:v>1120100</c:v>
                </c:pt>
                <c:pt idx="116">
                  <c:v>1108600</c:v>
                </c:pt>
                <c:pt idx="118">
                  <c:v>620494</c:v>
                </c:pt>
                <c:pt idx="119">
                  <c:v>645012</c:v>
                </c:pt>
                <c:pt idx="120">
                  <c:v>629924</c:v>
                </c:pt>
                <c:pt idx="121">
                  <c:v>586546</c:v>
                </c:pt>
                <c:pt idx="122">
                  <c:v>626152</c:v>
                </c:pt>
                <c:pt idx="123">
                  <c:v>582774</c:v>
                </c:pt>
                <c:pt idx="124">
                  <c:v>594090</c:v>
                </c:pt>
                <c:pt idx="125">
                  <c:v>599748</c:v>
                </c:pt>
                <c:pt idx="126">
                  <c:v>582774</c:v>
                </c:pt>
                <c:pt idx="127">
                  <c:v>565800</c:v>
                </c:pt>
                <c:pt idx="128">
                  <c:v>548826</c:v>
                </c:pt>
                <c:pt idx="129">
                  <c:v>543168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BA-464F-9F32-8419D14C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17955728"/>
        <c:axId val="1917962800"/>
      </c:barChart>
      <c:scatterChart>
        <c:scatterStyle val="lineMarker"/>
        <c:varyColors val="0"/>
        <c:ser>
          <c:idx val="1"/>
          <c:order val="1"/>
          <c:tx>
            <c:strRef>
              <c:f>RevCalc!$C$1</c:f>
              <c:strCache>
                <c:ptCount val="1"/>
                <c:pt idx="0">
                  <c:v>Plan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strRef>
              <c:f>RevCalc!$A$2:$A$132</c:f>
              <c:strCache>
                <c:ptCount val="130"/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England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Scotland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Wales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 </c:v>
                </c:pt>
                <c:pt idx="45">
                  <c:v>Ireland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3">
                  <c:v> </c:v>
                </c:pt>
                <c:pt idx="54">
                  <c:v> </c:v>
                </c:pt>
                <c:pt idx="55">
                  <c:v> </c:v>
                </c:pt>
                <c:pt idx="56">
                  <c:v> </c:v>
                </c:pt>
                <c:pt idx="57">
                  <c:v> </c:v>
                </c:pt>
                <c:pt idx="58">
                  <c:v>Germany</c:v>
                </c:pt>
                <c:pt idx="59">
                  <c:v> </c:v>
                </c:pt>
                <c:pt idx="60">
                  <c:v> </c:v>
                </c:pt>
                <c:pt idx="61">
                  <c:v> </c:v>
                </c:pt>
                <c:pt idx="62">
                  <c:v> </c:v>
                </c:pt>
                <c:pt idx="63">
                  <c:v> </c:v>
                </c:pt>
                <c:pt idx="64">
                  <c:v> </c:v>
                </c:pt>
                <c:pt idx="66">
                  <c:v> </c:v>
                </c:pt>
                <c:pt idx="67">
                  <c:v> </c:v>
                </c:pt>
                <c:pt idx="68">
                  <c:v> </c:v>
                </c:pt>
                <c:pt idx="69">
                  <c:v> </c:v>
                </c:pt>
                <c:pt idx="70">
                  <c:v> </c:v>
                </c:pt>
                <c:pt idx="71">
                  <c:v>France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 </c:v>
                </c:pt>
                <c:pt idx="79">
                  <c:v> </c:v>
                </c:pt>
                <c:pt idx="80">
                  <c:v> </c:v>
                </c:pt>
                <c:pt idx="81">
                  <c:v> </c:v>
                </c:pt>
                <c:pt idx="82">
                  <c:v> </c:v>
                </c:pt>
                <c:pt idx="83">
                  <c:v> </c:v>
                </c:pt>
                <c:pt idx="84">
                  <c:v>Italy</c:v>
                </c:pt>
                <c:pt idx="85">
                  <c:v> </c:v>
                </c:pt>
                <c:pt idx="86">
                  <c:v> </c:v>
                </c:pt>
                <c:pt idx="87">
                  <c:v> </c:v>
                </c:pt>
                <c:pt idx="88">
                  <c:v> </c:v>
                </c:pt>
                <c:pt idx="89">
                  <c:v> </c:v>
                </c:pt>
                <c:pt idx="90">
                  <c:v> </c:v>
                </c:pt>
                <c:pt idx="92">
                  <c:v> </c:v>
                </c:pt>
                <c:pt idx="93">
                  <c:v> </c:v>
                </c:pt>
                <c:pt idx="94">
                  <c:v> </c:v>
                </c:pt>
                <c:pt idx="95">
                  <c:v> </c:v>
                </c:pt>
                <c:pt idx="96">
                  <c:v> </c:v>
                </c:pt>
                <c:pt idx="97">
                  <c:v>Spain</c:v>
                </c:pt>
                <c:pt idx="98">
                  <c:v> </c:v>
                </c:pt>
                <c:pt idx="99">
                  <c:v> </c:v>
                </c:pt>
                <c:pt idx="100">
                  <c:v> </c:v>
                </c:pt>
                <c:pt idx="101">
                  <c:v> </c:v>
                </c:pt>
                <c:pt idx="102">
                  <c:v> </c:v>
                </c:pt>
                <c:pt idx="103">
                  <c:v> </c:v>
                </c:pt>
                <c:pt idx="105">
                  <c:v> </c:v>
                </c:pt>
                <c:pt idx="106">
                  <c:v> </c:v>
                </c:pt>
                <c:pt idx="107">
                  <c:v> </c:v>
                </c:pt>
                <c:pt idx="108">
                  <c:v> </c:v>
                </c:pt>
                <c:pt idx="109">
                  <c:v> </c:v>
                </c:pt>
                <c:pt idx="110">
                  <c:v>Greece</c:v>
                </c:pt>
                <c:pt idx="111">
                  <c:v> </c:v>
                </c:pt>
                <c:pt idx="112">
                  <c:v> </c:v>
                </c:pt>
                <c:pt idx="113">
                  <c:v> </c:v>
                </c:pt>
                <c:pt idx="114">
                  <c:v> </c:v>
                </c:pt>
                <c:pt idx="115">
                  <c:v> </c:v>
                </c:pt>
                <c:pt idx="116">
                  <c:v> </c:v>
                </c:pt>
                <c:pt idx="118">
                  <c:v> </c:v>
                </c:pt>
                <c:pt idx="119">
                  <c:v> </c:v>
                </c:pt>
                <c:pt idx="120">
                  <c:v> </c:v>
                </c:pt>
                <c:pt idx="121">
                  <c:v> </c:v>
                </c:pt>
                <c:pt idx="122">
                  <c:v> </c:v>
                </c:pt>
                <c:pt idx="123">
                  <c:v>Portugal</c:v>
                </c:pt>
                <c:pt idx="124">
                  <c:v> </c:v>
                </c:pt>
                <c:pt idx="125">
                  <c:v> </c:v>
                </c:pt>
                <c:pt idx="126">
                  <c:v> </c:v>
                </c:pt>
                <c:pt idx="127">
                  <c:v> </c:v>
                </c:pt>
                <c:pt idx="128">
                  <c:v> </c:v>
                </c:pt>
                <c:pt idx="129">
                  <c:v> </c:v>
                </c:pt>
              </c:strCache>
            </c:strRef>
          </c:xVal>
          <c:yVal>
            <c:numRef>
              <c:f>RevCalc!$C$2:$C$132</c:f>
              <c:numCache>
                <c:formatCode>_-* #,##0_-;\-* #,##0_-;_-* "-"??_-;_-@_-</c:formatCode>
                <c:ptCount val="131"/>
                <c:pt idx="1">
                  <c:v>668610</c:v>
                </c:pt>
                <c:pt idx="2">
                  <c:v>723235</c:v>
                </c:pt>
                <c:pt idx="3">
                  <c:v>714495</c:v>
                </c:pt>
                <c:pt idx="4">
                  <c:v>699200</c:v>
                </c:pt>
                <c:pt idx="5">
                  <c:v>644575</c:v>
                </c:pt>
                <c:pt idx="6">
                  <c:v>657685</c:v>
                </c:pt>
                <c:pt idx="7">
                  <c:v>605245</c:v>
                </c:pt>
                <c:pt idx="8">
                  <c:v>568100</c:v>
                </c:pt>
                <c:pt idx="9">
                  <c:v>544180</c:v>
                </c:pt>
                <c:pt idx="10">
                  <c:v>550459</c:v>
                </c:pt>
                <c:pt idx="11">
                  <c:v>598598</c:v>
                </c:pt>
                <c:pt idx="12">
                  <c:v>617435</c:v>
                </c:pt>
                <c:pt idx="14">
                  <c:v>509105</c:v>
                </c:pt>
                <c:pt idx="15">
                  <c:v>500365</c:v>
                </c:pt>
                <c:pt idx="16">
                  <c:v>487255</c:v>
                </c:pt>
                <c:pt idx="17">
                  <c:v>471960</c:v>
                </c:pt>
                <c:pt idx="18">
                  <c:v>491625</c:v>
                </c:pt>
                <c:pt idx="19">
                  <c:v>467590</c:v>
                </c:pt>
                <c:pt idx="20">
                  <c:v>419520</c:v>
                </c:pt>
                <c:pt idx="21">
                  <c:v>395485</c:v>
                </c:pt>
                <c:pt idx="22">
                  <c:v>351624</c:v>
                </c:pt>
                <c:pt idx="23">
                  <c:v>383019</c:v>
                </c:pt>
                <c:pt idx="24">
                  <c:v>368368</c:v>
                </c:pt>
                <c:pt idx="25">
                  <c:v>397670</c:v>
                </c:pt>
                <c:pt idx="27">
                  <c:v>404225</c:v>
                </c:pt>
                <c:pt idx="28">
                  <c:v>395485</c:v>
                </c:pt>
                <c:pt idx="29">
                  <c:v>384560</c:v>
                </c:pt>
                <c:pt idx="30">
                  <c:v>404225</c:v>
                </c:pt>
                <c:pt idx="31">
                  <c:v>428260</c:v>
                </c:pt>
                <c:pt idx="32">
                  <c:v>393300</c:v>
                </c:pt>
                <c:pt idx="33">
                  <c:v>358340</c:v>
                </c:pt>
                <c:pt idx="34">
                  <c:v>347415</c:v>
                </c:pt>
                <c:pt idx="35">
                  <c:v>349531</c:v>
                </c:pt>
                <c:pt idx="36">
                  <c:v>385112</c:v>
                </c:pt>
                <c:pt idx="37">
                  <c:v>376740</c:v>
                </c:pt>
                <c:pt idx="38">
                  <c:v>395577</c:v>
                </c:pt>
                <c:pt idx="40">
                  <c:v>705755</c:v>
                </c:pt>
                <c:pt idx="41">
                  <c:v>734160</c:v>
                </c:pt>
                <c:pt idx="42">
                  <c:v>738530</c:v>
                </c:pt>
                <c:pt idx="43">
                  <c:v>694830</c:v>
                </c:pt>
                <c:pt idx="44">
                  <c:v>714495</c:v>
                </c:pt>
                <c:pt idx="45">
                  <c:v>751639.99999999988</c:v>
                </c:pt>
                <c:pt idx="46">
                  <c:v>795340</c:v>
                </c:pt>
                <c:pt idx="47">
                  <c:v>852150</c:v>
                </c:pt>
                <c:pt idx="48">
                  <c:v>743015</c:v>
                </c:pt>
                <c:pt idx="49">
                  <c:v>743015</c:v>
                </c:pt>
                <c:pt idx="50">
                  <c:v>801619</c:v>
                </c:pt>
                <c:pt idx="51">
                  <c:v>872781</c:v>
                </c:pt>
                <c:pt idx="53">
                  <c:v>832370.00000000012</c:v>
                </c:pt>
                <c:pt idx="54">
                  <c:v>865260.00000000023</c:v>
                </c:pt>
                <c:pt idx="55">
                  <c:v>845020.00000000012</c:v>
                </c:pt>
                <c:pt idx="56">
                  <c:v>786830.00000000012</c:v>
                </c:pt>
                <c:pt idx="57">
                  <c:v>839960.00000000012</c:v>
                </c:pt>
                <c:pt idx="58">
                  <c:v>781770.00000000012</c:v>
                </c:pt>
                <c:pt idx="59">
                  <c:v>796950.00000000012</c:v>
                </c:pt>
                <c:pt idx="60">
                  <c:v>665574</c:v>
                </c:pt>
                <c:pt idx="61">
                  <c:v>646737</c:v>
                </c:pt>
                <c:pt idx="62">
                  <c:v>627900</c:v>
                </c:pt>
                <c:pt idx="63">
                  <c:v>609063</c:v>
                </c:pt>
                <c:pt idx="64">
                  <c:v>602784</c:v>
                </c:pt>
                <c:pt idx="66">
                  <c:v>799710</c:v>
                </c:pt>
                <c:pt idx="67">
                  <c:v>817190</c:v>
                </c:pt>
                <c:pt idx="68">
                  <c:v>849965</c:v>
                </c:pt>
                <c:pt idx="69">
                  <c:v>773490</c:v>
                </c:pt>
                <c:pt idx="70">
                  <c:v>782230</c:v>
                </c:pt>
                <c:pt idx="71">
                  <c:v>836855</c:v>
                </c:pt>
                <c:pt idx="72">
                  <c:v>819375</c:v>
                </c:pt>
                <c:pt idx="73">
                  <c:v>786600</c:v>
                </c:pt>
                <c:pt idx="74">
                  <c:v>724177.99999999988</c:v>
                </c:pt>
                <c:pt idx="75">
                  <c:v>694876</c:v>
                </c:pt>
                <c:pt idx="76">
                  <c:v>701155</c:v>
                </c:pt>
                <c:pt idx="77">
                  <c:v>736736</c:v>
                </c:pt>
                <c:pt idx="79">
                  <c:v>381800</c:v>
                </c:pt>
                <c:pt idx="80">
                  <c:v>345000</c:v>
                </c:pt>
                <c:pt idx="81">
                  <c:v>312800</c:v>
                </c:pt>
                <c:pt idx="82">
                  <c:v>280600</c:v>
                </c:pt>
                <c:pt idx="83">
                  <c:v>253000</c:v>
                </c:pt>
                <c:pt idx="84">
                  <c:v>225400</c:v>
                </c:pt>
                <c:pt idx="85">
                  <c:v>202400</c:v>
                </c:pt>
                <c:pt idx="86">
                  <c:v>184000</c:v>
                </c:pt>
                <c:pt idx="87">
                  <c:v>165600</c:v>
                </c:pt>
                <c:pt idx="88">
                  <c:v>147200</c:v>
                </c:pt>
                <c:pt idx="89">
                  <c:v>133400</c:v>
                </c:pt>
                <c:pt idx="90">
                  <c:v>119600</c:v>
                </c:pt>
                <c:pt idx="92">
                  <c:v>1315600</c:v>
                </c:pt>
                <c:pt idx="93">
                  <c:v>1323190</c:v>
                </c:pt>
                <c:pt idx="94">
                  <c:v>1358610</c:v>
                </c:pt>
                <c:pt idx="95">
                  <c:v>1262470</c:v>
                </c:pt>
                <c:pt idx="96">
                  <c:v>1275120</c:v>
                </c:pt>
                <c:pt idx="97">
                  <c:v>1341601.5</c:v>
                </c:pt>
                <c:pt idx="98">
                  <c:v>1300507.3999999999</c:v>
                </c:pt>
                <c:pt idx="99">
                  <c:v>1353688.0000000002</c:v>
                </c:pt>
                <c:pt idx="100">
                  <c:v>1421372.4</c:v>
                </c:pt>
                <c:pt idx="101">
                  <c:v>1278751.7</c:v>
                </c:pt>
                <c:pt idx="102">
                  <c:v>1341601.5</c:v>
                </c:pt>
                <c:pt idx="103">
                  <c:v>1341601.5</c:v>
                </c:pt>
                <c:pt idx="105">
                  <c:v>1042245</c:v>
                </c:pt>
                <c:pt idx="106">
                  <c:v>1066280</c:v>
                </c:pt>
                <c:pt idx="107">
                  <c:v>1079390</c:v>
                </c:pt>
                <c:pt idx="108">
                  <c:v>1144940</c:v>
                </c:pt>
                <c:pt idx="109">
                  <c:v>1258560</c:v>
                </c:pt>
                <c:pt idx="110">
                  <c:v>1144940</c:v>
                </c:pt>
                <c:pt idx="111">
                  <c:v>1099055</c:v>
                </c:pt>
                <c:pt idx="112">
                  <c:v>1088130</c:v>
                </c:pt>
                <c:pt idx="113">
                  <c:v>1042314</c:v>
                </c:pt>
                <c:pt idx="114">
                  <c:v>979524</c:v>
                </c:pt>
                <c:pt idx="115">
                  <c:v>1019291</c:v>
                </c:pt>
                <c:pt idx="116">
                  <c:v>1008826</c:v>
                </c:pt>
                <c:pt idx="118">
                  <c:v>682543.4</c:v>
                </c:pt>
                <c:pt idx="119">
                  <c:v>709513.20000000019</c:v>
                </c:pt>
                <c:pt idx="120">
                  <c:v>692916.4</c:v>
                </c:pt>
                <c:pt idx="121">
                  <c:v>645200.60000000009</c:v>
                </c:pt>
                <c:pt idx="122">
                  <c:v>688767.20000000007</c:v>
                </c:pt>
                <c:pt idx="123">
                  <c:v>641051.4</c:v>
                </c:pt>
                <c:pt idx="124">
                  <c:v>653499</c:v>
                </c:pt>
                <c:pt idx="125">
                  <c:v>545770.67999999993</c:v>
                </c:pt>
                <c:pt idx="126">
                  <c:v>530324.34</c:v>
                </c:pt>
                <c:pt idx="127">
                  <c:v>514877.99999999994</c:v>
                </c:pt>
                <c:pt idx="128">
                  <c:v>499431.66</c:v>
                </c:pt>
                <c:pt idx="129">
                  <c:v>494282.87999999995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BA-464F-9F32-8419D14CA535}"/>
            </c:ext>
          </c:extLst>
        </c:ser>
        <c:ser>
          <c:idx val="2"/>
          <c:order val="2"/>
          <c:tx>
            <c:strRef>
              <c:f>RevCalc!$D$1</c:f>
              <c:strCache>
                <c:ptCount val="1"/>
                <c:pt idx="0">
                  <c:v>label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RevCalc!$A$2:$A$132</c:f>
              <c:strCache>
                <c:ptCount val="130"/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England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Scotland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Wales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 </c:v>
                </c:pt>
                <c:pt idx="45">
                  <c:v>Ireland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3">
                  <c:v> </c:v>
                </c:pt>
                <c:pt idx="54">
                  <c:v> </c:v>
                </c:pt>
                <c:pt idx="55">
                  <c:v> </c:v>
                </c:pt>
                <c:pt idx="56">
                  <c:v> </c:v>
                </c:pt>
                <c:pt idx="57">
                  <c:v> </c:v>
                </c:pt>
                <c:pt idx="58">
                  <c:v>Germany</c:v>
                </c:pt>
                <c:pt idx="59">
                  <c:v> </c:v>
                </c:pt>
                <c:pt idx="60">
                  <c:v> </c:v>
                </c:pt>
                <c:pt idx="61">
                  <c:v> </c:v>
                </c:pt>
                <c:pt idx="62">
                  <c:v> </c:v>
                </c:pt>
                <c:pt idx="63">
                  <c:v> </c:v>
                </c:pt>
                <c:pt idx="64">
                  <c:v> </c:v>
                </c:pt>
                <c:pt idx="66">
                  <c:v> </c:v>
                </c:pt>
                <c:pt idx="67">
                  <c:v> </c:v>
                </c:pt>
                <c:pt idx="68">
                  <c:v> </c:v>
                </c:pt>
                <c:pt idx="69">
                  <c:v> </c:v>
                </c:pt>
                <c:pt idx="70">
                  <c:v> </c:v>
                </c:pt>
                <c:pt idx="71">
                  <c:v>France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 </c:v>
                </c:pt>
                <c:pt idx="79">
                  <c:v> </c:v>
                </c:pt>
                <c:pt idx="80">
                  <c:v> </c:v>
                </c:pt>
                <c:pt idx="81">
                  <c:v> </c:v>
                </c:pt>
                <c:pt idx="82">
                  <c:v> </c:v>
                </c:pt>
                <c:pt idx="83">
                  <c:v> </c:v>
                </c:pt>
                <c:pt idx="84">
                  <c:v>Italy</c:v>
                </c:pt>
                <c:pt idx="85">
                  <c:v> </c:v>
                </c:pt>
                <c:pt idx="86">
                  <c:v> </c:v>
                </c:pt>
                <c:pt idx="87">
                  <c:v> </c:v>
                </c:pt>
                <c:pt idx="88">
                  <c:v> </c:v>
                </c:pt>
                <c:pt idx="89">
                  <c:v> </c:v>
                </c:pt>
                <c:pt idx="90">
                  <c:v> </c:v>
                </c:pt>
                <c:pt idx="92">
                  <c:v> </c:v>
                </c:pt>
                <c:pt idx="93">
                  <c:v> </c:v>
                </c:pt>
                <c:pt idx="94">
                  <c:v> </c:v>
                </c:pt>
                <c:pt idx="95">
                  <c:v> </c:v>
                </c:pt>
                <c:pt idx="96">
                  <c:v> </c:v>
                </c:pt>
                <c:pt idx="97">
                  <c:v>Spain</c:v>
                </c:pt>
                <c:pt idx="98">
                  <c:v> </c:v>
                </c:pt>
                <c:pt idx="99">
                  <c:v> </c:v>
                </c:pt>
                <c:pt idx="100">
                  <c:v> </c:v>
                </c:pt>
                <c:pt idx="101">
                  <c:v> </c:v>
                </c:pt>
                <c:pt idx="102">
                  <c:v> </c:v>
                </c:pt>
                <c:pt idx="103">
                  <c:v> </c:v>
                </c:pt>
                <c:pt idx="105">
                  <c:v> </c:v>
                </c:pt>
                <c:pt idx="106">
                  <c:v> </c:v>
                </c:pt>
                <c:pt idx="107">
                  <c:v> </c:v>
                </c:pt>
                <c:pt idx="108">
                  <c:v> </c:v>
                </c:pt>
                <c:pt idx="109">
                  <c:v> </c:v>
                </c:pt>
                <c:pt idx="110">
                  <c:v>Greece</c:v>
                </c:pt>
                <c:pt idx="111">
                  <c:v> </c:v>
                </c:pt>
                <c:pt idx="112">
                  <c:v> </c:v>
                </c:pt>
                <c:pt idx="113">
                  <c:v> </c:v>
                </c:pt>
                <c:pt idx="114">
                  <c:v> </c:v>
                </c:pt>
                <c:pt idx="115">
                  <c:v> </c:v>
                </c:pt>
                <c:pt idx="116">
                  <c:v> </c:v>
                </c:pt>
                <c:pt idx="118">
                  <c:v> </c:v>
                </c:pt>
                <c:pt idx="119">
                  <c:v> </c:v>
                </c:pt>
                <c:pt idx="120">
                  <c:v> </c:v>
                </c:pt>
                <c:pt idx="121">
                  <c:v> </c:v>
                </c:pt>
                <c:pt idx="122">
                  <c:v> </c:v>
                </c:pt>
                <c:pt idx="123">
                  <c:v>Portugal</c:v>
                </c:pt>
                <c:pt idx="124">
                  <c:v> </c:v>
                </c:pt>
                <c:pt idx="125">
                  <c:v> </c:v>
                </c:pt>
                <c:pt idx="126">
                  <c:v> </c:v>
                </c:pt>
                <c:pt idx="127">
                  <c:v> </c:v>
                </c:pt>
                <c:pt idx="128">
                  <c:v> </c:v>
                </c:pt>
                <c:pt idx="129">
                  <c:v> </c:v>
                </c:pt>
              </c:strCache>
            </c:strRef>
          </c:xVal>
          <c:yVal>
            <c:numRef>
              <c:f>RevCalc!$D$2:$D$132</c:f>
              <c:numCache>
                <c:formatCode>General</c:formatCode>
                <c:ptCount val="1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BA-464F-9F32-8419D14C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955728"/>
        <c:axId val="1917962800"/>
      </c:scatterChart>
      <c:catAx>
        <c:axId val="19179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7962800"/>
        <c:crosses val="autoZero"/>
        <c:auto val="1"/>
        <c:lblAlgn val="ctr"/>
        <c:lblOffset val="100"/>
        <c:tickLblSkip val="13"/>
        <c:tickMarkSkip val="13"/>
        <c:noMultiLvlLbl val="0"/>
      </c:catAx>
      <c:valAx>
        <c:axId val="1917962800"/>
        <c:scaling>
          <c:orientation val="minMax"/>
        </c:scaling>
        <c:delete val="0"/>
        <c:axPos val="l"/>
        <c:numFmt formatCode="#,###,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917955728"/>
        <c:crosses val="autoZero"/>
        <c:crossBetween val="midCat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75904098122619112"/>
          <c:y val="2.6632267914446062E-2"/>
          <c:w val="0.21012247177095611"/>
          <c:h val="6.4929671044261297E-2"/>
        </c:manualLayout>
      </c:layout>
      <c:overlay val="0"/>
      <c:txPr>
        <a:bodyPr/>
        <a:lstStyle/>
        <a:p>
          <a:pPr>
            <a:defRPr sz="14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0177894429824E-3"/>
          <c:y val="0.14390914098700625"/>
          <c:w val="0.98155847185768441"/>
          <c:h val="0.7250069361168584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Lbls>
            <c:numFmt formatCode="#,###.0,,&quot;m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PL!$D$24:$D$33</c:f>
              <c:strCache>
                <c:ptCount val="10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Portugal</c:v>
                </c:pt>
              </c:strCache>
            </c:strRef>
          </c:cat>
          <c:val>
            <c:numRef>
              <c:f>PL!$Q$24:$Q$33</c:f>
              <c:numCache>
                <c:formatCode>_-* #,##0_-;\-* #,##0_-;_-* "-"??_-;_-@_-</c:formatCode>
                <c:ptCount val="10"/>
                <c:pt idx="0">
                  <c:v>7288470</c:v>
                </c:pt>
                <c:pt idx="1">
                  <c:v>5030100</c:v>
                </c:pt>
                <c:pt idx="2">
                  <c:v>4442220</c:v>
                </c:pt>
                <c:pt idx="3">
                  <c:v>8797500</c:v>
                </c:pt>
                <c:pt idx="4">
                  <c:v>7820460</c:v>
                </c:pt>
                <c:pt idx="5">
                  <c:v>8950680</c:v>
                </c:pt>
                <c:pt idx="6">
                  <c:v>3908160</c:v>
                </c:pt>
                <c:pt idx="7">
                  <c:v>13378410</c:v>
                </c:pt>
                <c:pt idx="8">
                  <c:v>12459330</c:v>
                </c:pt>
                <c:pt idx="9">
                  <c:v>6412777.2000000002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8-42BF-BD50-628D470A4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99"/>
        <c:axId val="1917948656"/>
        <c:axId val="1917941584"/>
      </c:barChart>
      <c:lineChart>
        <c:grouping val="standard"/>
        <c:varyColors val="0"/>
        <c:ser>
          <c:idx val="1"/>
          <c:order val="1"/>
          <c:tx>
            <c:v>Plan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PL!$D$24:$D$33</c:f>
              <c:strCache>
                <c:ptCount val="10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Portugal</c:v>
                </c:pt>
              </c:strCache>
            </c:strRef>
          </c:cat>
          <c:val>
            <c:numRef>
              <c:f>PL!$Q$35:$Q$44</c:f>
              <c:numCache>
                <c:formatCode>_-* #,##0_-;\-* #,##0_-;_-* "-"??_-;_-@_-</c:formatCode>
                <c:ptCount val="10"/>
                <c:pt idx="0">
                  <c:v>6832635.2999999998</c:v>
                </c:pt>
                <c:pt idx="1">
                  <c:v>4719227.4000000004</c:v>
                </c:pt>
                <c:pt idx="2">
                  <c:v>4160492.9999999995</c:v>
                </c:pt>
                <c:pt idx="3">
                  <c:v>8232597</c:v>
                </c:pt>
                <c:pt idx="4">
                  <c:v>8010196.2000000002</c:v>
                </c:pt>
                <c:pt idx="5">
                  <c:v>8390124</c:v>
                </c:pt>
                <c:pt idx="6">
                  <c:v>2475720</c:v>
                </c:pt>
                <c:pt idx="7">
                  <c:v>14322702.6</c:v>
                </c:pt>
                <c:pt idx="8">
                  <c:v>11676145.5</c:v>
                </c:pt>
                <c:pt idx="9">
                  <c:v>6568360.8839999996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C8-42BF-BD50-628D470A4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964976"/>
        <c:axId val="1917942672"/>
      </c:lineChart>
      <c:catAx>
        <c:axId val="1917948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7941584"/>
        <c:crosses val="autoZero"/>
        <c:auto val="0"/>
        <c:lblAlgn val="ctr"/>
        <c:lblOffset val="100"/>
        <c:noMultiLvlLbl val="0"/>
      </c:catAx>
      <c:valAx>
        <c:axId val="19179415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917948656"/>
        <c:crosses val="autoZero"/>
        <c:crossBetween val="between"/>
      </c:valAx>
      <c:valAx>
        <c:axId val="1917942672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917964976"/>
        <c:crosses val="max"/>
        <c:crossBetween val="between"/>
      </c:valAx>
      <c:catAx>
        <c:axId val="191796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79426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1002399114173229E-2"/>
          <c:y val="1.5808838374841153E-2"/>
          <c:w val="0.23653198938848022"/>
          <c:h val="7.945447302152357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63367729765337E-2"/>
          <c:y val="9.8949786242640003E-2"/>
          <c:w val="0.93661389284156116"/>
          <c:h val="0.81268817758384904"/>
        </c:manualLayout>
      </c:layout>
      <c:doughnutChart>
        <c:varyColors val="1"/>
        <c:ser>
          <c:idx val="3"/>
          <c:order val="3"/>
          <c:tx>
            <c:v>label_slice</c:v>
          </c:tx>
          <c:explosion val="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01-4127-807E-A5D88B3DEE9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01-4127-807E-A5D88B3DEE9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01-4127-807E-A5D88B3DEE9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01-4127-807E-A5D88B3DEE9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C01-4127-807E-A5D88B3DEE96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C01-4127-807E-A5D88B3DEE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C01-4127-807E-A5D88B3DEE96}"/>
              </c:ext>
            </c:extLst>
          </c:dPt>
          <c:dLbls>
            <c:dLbl>
              <c:idx val="0"/>
              <c:layout/>
              <c:tx>
                <c:strRef>
                  <c:f>PJCalcs!$A$2</c:f>
                  <c:strCache>
                    <c:ptCount val="1"/>
                    <c:pt idx="0">
                      <c:v>England</c:v>
                    </c:pt>
                  </c:strCache>
                </c:strRef>
              </c:tx>
              <c:spPr/>
              <c:txPr>
                <a:bodyPr rot="1500000"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{8250608B-B7D7-4123-86AC-E8337FFB45D0}</c15:txfldGUID>
                      <c15:f>PJCalcs!$A$2</c15:f>
                      <c15:dlblFieldTableCache>
                        <c:ptCount val="1"/>
                        <c:pt idx="0">
                          <c:v>England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4.8728442832040144E-3"/>
                  <c:y val="-4.2992132401706521E-3"/>
                </c:manualLayout>
              </c:layout>
              <c:tx>
                <c:strRef>
                  <c:f>PJCalcs!$A$3</c:f>
                  <c:strCache>
                    <c:ptCount val="1"/>
                    <c:pt idx="0">
                      <c:v>Scotland</c:v>
                    </c:pt>
                  </c:strCache>
                </c:strRef>
              </c:tx>
              <c:spPr/>
              <c:txPr>
                <a:bodyPr rot="4800000"/>
                <a:lstStyle/>
                <a:p>
                  <a:pPr>
                    <a:defRPr sz="1000" b="0">
                      <a:solidFill>
                        <a:schemeClr val="bg2">
                          <a:lumMod val="9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{B28888D5-9700-4D9E-AC67-BF9027E7C8B5}</c15:txfldGUID>
                      <c15:f>PJCalcs!$A$3</c15:f>
                      <c15:dlblFieldTableCache>
                        <c:ptCount val="1"/>
                        <c:pt idx="0">
                          <c:v>Scotland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PJCalcs!$A$4</c:f>
                  <c:strCache>
                    <c:ptCount val="1"/>
                    <c:pt idx="0">
                      <c:v>Wales</c:v>
                    </c:pt>
                  </c:strCache>
                </c:strRef>
              </c:tx>
              <c:spPr/>
              <c:txPr>
                <a:bodyPr rot="-3000000"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{73729B8C-A002-45F4-B31B-257E0B9CD76A}</c15:txfldGUID>
                      <c15:f>PJCalcs!$A$4</c15:f>
                      <c15:dlblFieldTableCache>
                        <c:ptCount val="1"/>
                        <c:pt idx="0">
                          <c:v>Wales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PJCalcs!$A$5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{F092262E-D930-4236-A7E0-5DEFAF1F98D1}</c15:txfldGUID>
                      <c15:f>PJCalcs!$A$5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PJCalcs!$A$6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spPr/>
              <c:txPr>
                <a:bodyPr rot="3120000"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{73FCDED0-B6D6-4AAA-AE1A-846752A90972}</c15:txfldGUID>
                      <c15:f>PJCalcs!$A$6</c15:f>
                      <c15:dlblFieldTableCache>
                        <c:ptCount val="1"/>
                        <c:pt idx="0">
                          <c:v>Germany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PJCalcs!$A$7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pPr/>
              <c:txPr>
                <a:bodyPr rot="-4620000"/>
                <a:lstStyle/>
                <a:p>
                  <a:pPr>
                    <a:defRPr sz="1000" b="0">
                      <a:solidFill>
                        <a:schemeClr val="bg2">
                          <a:lumMod val="9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{2722C99A-676E-4321-BB77-F79730E9FC35}</c15:txfldGUID>
                      <c15:f>PJCalcs!$A$7</c15:f>
                      <c15:dlblFieldTableCache>
                        <c:ptCount val="1"/>
                        <c:pt idx="0">
                          <c:v>France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PJCalcs!$A$8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spPr/>
              <c:txPr>
                <a:bodyPr rot="-1560000"/>
                <a:lstStyle/>
                <a:p>
                  <a:pPr>
                    <a:defRPr sz="1000" b="0">
                      <a:solidFill>
                        <a:schemeClr val="bg2">
                          <a:lumMod val="9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{B65F3B89-64A4-4F29-A9A8-2E0EA9924DC6}</c15:txfldGUID>
                      <c15:f>PJCalcs!$A$8</c15:f>
                      <c15:dlblFieldTableCache>
                        <c:ptCount val="1"/>
                        <c:pt idx="0">
                          <c:v>Italy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chemeClr val="bg2">
                        <a:lumMod val="90000"/>
                      </a:schemeClr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[0]!circle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C01-4127-807E-A5D88B3DE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doughnutChart>
        <c:varyColors val="1"/>
        <c:ser>
          <c:idx val="1"/>
          <c:order val="4"/>
          <c:tx>
            <c:v>slices</c:v>
          </c:tx>
          <c:spPr>
            <a:noFill/>
            <a:ln>
              <a:solidFill>
                <a:schemeClr val="bg1"/>
              </a:solidFill>
            </a:ln>
            <a:effectLst>
              <a:outerShdw blurRad="50800" dist="50800" dir="2700000" algn="ctr" rotWithShape="0">
                <a:srgbClr val="000000">
                  <a:alpha val="81000"/>
                </a:srgbClr>
              </a:outerShdw>
            </a:effectLst>
          </c:spPr>
          <c:explosion val="5"/>
          <c:val>
            <c:numRef>
              <c:f>[0]!circle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C01-4127-807E-A5D88B3DE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2"/>
      </c:doughnutChart>
      <c:doughnutChart>
        <c:varyColors val="1"/>
        <c:ser>
          <c:idx val="5"/>
          <c:order val="5"/>
          <c:tx>
            <c:v>label_data</c:v>
          </c:tx>
          <c:spPr>
            <a:noFill/>
            <a:ln>
              <a:noFill/>
            </a:ln>
          </c:spPr>
          <c:dLbls>
            <c:dLbl>
              <c:idx val="0"/>
              <c:layout/>
              <c:tx>
                <c:strRef>
                  <c:f>PJCalcs!$B$2</c:f>
                  <c:strCache>
                    <c:ptCount val="1"/>
                    <c:pt idx="0">
                      <c:v> 62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{682D66AE-F9B1-4281-8521-A445EFFBB61A}</c15:txfldGUID>
                      <c15:f>PJCalcs!$B$2</c15:f>
                      <c15:dlblFieldTableCache>
                        <c:ptCount val="1"/>
                        <c:pt idx="0">
                          <c:v> 62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PJCalcs!$C$2</c:f>
                  <c:strCache>
                    <c:ptCount val="1"/>
                    <c:pt idx="0">
                      <c:v> 72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{4EF46D8F-A67D-4EF7-997F-FE1568230D97}</c15:txfldGUID>
                      <c15:f>PJCalcs!$C$2</c15:f>
                      <c15:dlblFieldTableCache>
                        <c:ptCount val="1"/>
                        <c:pt idx="0">
                          <c:v> 72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PJCalcs!$B$3</c:f>
                  <c:strCache>
                    <c:ptCount val="1"/>
                    <c:pt idx="0">
                      <c:v> 48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{593AF611-B9AE-4014-9981-5EAF614D288D}</c15:txfldGUID>
                      <c15:f>PJCalcs!$B$3</c15:f>
                      <c15:dlblFieldTableCache>
                        <c:ptCount val="1"/>
                        <c:pt idx="0">
                          <c:v> 48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PJCalcs!$C$3</c:f>
                  <c:strCache>
                    <c:ptCount val="1"/>
                    <c:pt idx="0">
                      <c:v> 53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{D9C04A98-7C0C-4A7B-994E-7FF694EC9AC5}</c15:txfldGUID>
                      <c15:f>PJCalcs!$C$3</c15:f>
                      <c15:dlblFieldTableCache>
                        <c:ptCount val="1"/>
                        <c:pt idx="0">
                          <c:v> 53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PJCalcs!$B$4</c:f>
                  <c:strCache>
                    <c:ptCount val="1"/>
                    <c:pt idx="0">
                      <c:v> 52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{47E7CA18-2ACD-4F17-98B3-F425C8777579}</c15:txfldGUID>
                      <c15:f>PJCalcs!$B$4</c15:f>
                      <c15:dlblFieldTableCache>
                        <c:ptCount val="1"/>
                        <c:pt idx="0">
                          <c:v> 52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PJCalcs!$C$4</c:f>
                  <c:strCache>
                    <c:ptCount val="1"/>
                    <c:pt idx="0">
                      <c:v> 60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{1D6CB3C6-8D4C-42BE-8432-75A7EDEF5ECC}</c15:txfldGUID>
                      <c15:f>PJCalcs!$C$4</c15:f>
                      <c15:dlblFieldTableCache>
                        <c:ptCount val="1"/>
                        <c:pt idx="0">
                          <c:v> 60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PJCalcs!$B$5</c:f>
                  <c:strCache>
                    <c:ptCount val="1"/>
                    <c:pt idx="0">
                      <c:v> 66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{51F5AA98-7DA7-4ABE-B81A-5522940F9726}</c15:txfldGUID>
                      <c15:f>PJCalcs!$B$5</c15:f>
                      <c15:dlblFieldTableCache>
                        <c:ptCount val="1"/>
                        <c:pt idx="0">
                          <c:v> 66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PJCalcs!$C$5</c:f>
                  <c:strCache>
                    <c:ptCount val="1"/>
                    <c:pt idx="0">
                      <c:v> 74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{DE44C68C-C41B-4E83-9737-0B231CB00D26}</c15:txfldGUID>
                      <c15:f>PJCalcs!$C$5</c15:f>
                      <c15:dlblFieldTableCache>
                        <c:ptCount val="1"/>
                        <c:pt idx="0">
                          <c:v> 74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PJCalcs!$B$6</c:f>
                  <c:strCache>
                    <c:ptCount val="1"/>
                    <c:pt idx="0">
                      <c:v> 68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ysClr val="windowText" lastClr="000000"/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{B3D18394-46F6-48C5-9D9C-68AA022C3B69}</c15:txfldGUID>
                      <c15:f>PJCalcs!$B$6</c15:f>
                      <c15:dlblFieldTableCache>
                        <c:ptCount val="1"/>
                        <c:pt idx="0">
                          <c:v> 68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PJCalcs!$C$6</c:f>
                  <c:strCache>
                    <c:ptCount val="1"/>
                    <c:pt idx="0">
                      <c:v> 80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{E0D738C5-E82A-437E-994A-5BA581EB526C}</c15:txfldGUID>
                      <c15:f>PJCalcs!$C$6</c15:f>
                      <c15:dlblFieldTableCache>
                        <c:ptCount val="1"/>
                        <c:pt idx="0">
                          <c:v> 80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PJCalcs!$B$7</c:f>
                  <c:strCache>
                    <c:ptCount val="1"/>
                    <c:pt idx="0">
                      <c:v> 74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{7F2FFB9A-40B1-44AD-990D-ED8F7B3DF035}</c15:txfldGUID>
                      <c15:f>PJCalcs!$B$7</c15:f>
                      <c15:dlblFieldTableCache>
                        <c:ptCount val="1"/>
                        <c:pt idx="0">
                          <c:v> 74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PJCalcs!$C$7</c:f>
                  <c:strCache>
                    <c:ptCount val="1"/>
                    <c:pt idx="0">
                      <c:v> 79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{1D6B71FC-D50E-4A33-B764-2E6D94944C35}</c15:txfldGUID>
                      <c15:f>PJCalcs!$C$7</c15:f>
                      <c15:dlblFieldTableCache>
                        <c:ptCount val="1"/>
                        <c:pt idx="0">
                          <c:v> 79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PJCalcs!$B$8</c:f>
                  <c:strCache>
                    <c:ptCount val="1"/>
                    <c:pt idx="0">
                      <c:v> 48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ysClr val="windowText" lastClr="000000"/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{86AF1DBE-AB81-4EC7-B8A3-6BCB0AD9838D}</c15:txfldGUID>
                      <c15:f>PJCalcs!$B$8</c15:f>
                      <c15:dlblFieldTableCache>
                        <c:ptCount val="1"/>
                        <c:pt idx="0">
                          <c:v> 48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PJCalcs!$C$8</c:f>
                  <c:strCache>
                    <c:ptCount val="1"/>
                    <c:pt idx="0">
                      <c:v> 49 </c:v>
                    </c:pt>
                  </c:strCache>
                </c:strRef>
              </c:tx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effectLst>
                  <a:outerShdw blurRad="114300" dist="50800" dir="7920000" sx="114000" sy="114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 algn="ctr" rtl="0">
                    <a:defRPr lang="en-GB" sz="12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Monotype Corsiva" pitchFamily="66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8C01-4127-807E-A5D88B3DEE9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{FF16F078-77B1-42A9-90AA-3568EBB63DD0}</c15:txfldGUID>
                      <c15:f>PJCalcs!$C$8</c15:f>
                      <c15:dlblFieldTableCache>
                        <c:ptCount val="1"/>
                        <c:pt idx="0">
                          <c:v> 49 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effectLst>
                <a:outerShdw blurRad="114300" dist="50800" dir="7920000" sx="114000" sy="114000" algn="ctr" rotWithShape="0">
                  <a:srgbClr val="000000"/>
                </a:outerShdw>
              </a:effectLst>
            </c:spPr>
            <c:txPr>
              <a:bodyPr/>
              <a:lstStyle/>
              <a:p>
                <a:pPr algn="ctr">
                  <a:defRPr lang="en-GB"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onotype Corsiva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[0]!circle2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C01-4127-807E-A5D88B3DE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radarChart>
        <c:radarStyle val="marker"/>
        <c:varyColors val="0"/>
        <c:ser>
          <c:idx val="0"/>
          <c:order val="0"/>
          <c:tx>
            <c:v>s1</c:v>
          </c:tx>
          <c:spPr>
            <a:ln w="152400" cap="sq">
              <a:solidFill>
                <a:schemeClr val="accent3">
                  <a:lumMod val="60000"/>
                  <a:lumOff val="40000"/>
                  <a:alpha val="80000"/>
                </a:schemeClr>
              </a:solidFill>
              <a:bevel/>
            </a:ln>
            <a:effectLst>
              <a:outerShdw blurRad="50800" dist="63500" dir="2700000" algn="ctr" rotWithShape="0">
                <a:prstClr val="black">
                  <a:alpha val="81000"/>
                </a:prstClr>
              </a:outerShdw>
            </a:effectLst>
          </c:spPr>
          <c:marker>
            <c:symbol val="none"/>
          </c:marker>
          <c:val>
            <c:numRef>
              <c:f>[0]!s_1</c:f>
              <c:numCache>
                <c:formatCode>General</c:formatCode>
                <c:ptCount val="21"/>
                <c:pt idx="0">
                  <c:v>0</c:v>
                </c:pt>
                <c:pt idx="1">
                  <c:v>62</c:v>
                </c:pt>
                <c:pt idx="2">
                  <c:v>0</c:v>
                </c:pt>
                <c:pt idx="3">
                  <c:v>0</c:v>
                </c:pt>
                <c:pt idx="4">
                  <c:v>48</c:v>
                </c:pt>
                <c:pt idx="5">
                  <c:v>0</c:v>
                </c:pt>
                <c:pt idx="6">
                  <c:v>0</c:v>
                </c:pt>
                <c:pt idx="7">
                  <c:v>52</c:v>
                </c:pt>
                <c:pt idx="8">
                  <c:v>0</c:v>
                </c:pt>
                <c:pt idx="9">
                  <c:v>0</c:v>
                </c:pt>
                <c:pt idx="10">
                  <c:v>66</c:v>
                </c:pt>
                <c:pt idx="11">
                  <c:v>0</c:v>
                </c:pt>
                <c:pt idx="12">
                  <c:v>0</c:v>
                </c:pt>
                <c:pt idx="13">
                  <c:v>68</c:v>
                </c:pt>
                <c:pt idx="14">
                  <c:v>0</c:v>
                </c:pt>
                <c:pt idx="15">
                  <c:v>0</c:v>
                </c:pt>
                <c:pt idx="16">
                  <c:v>74</c:v>
                </c:pt>
                <c:pt idx="17">
                  <c:v>0</c:v>
                </c:pt>
                <c:pt idx="18">
                  <c:v>0</c:v>
                </c:pt>
                <c:pt idx="19">
                  <c:v>48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C01-4127-807E-A5D88B3DEE96}"/>
            </c:ext>
          </c:extLst>
        </c:ser>
        <c:ser>
          <c:idx val="2"/>
          <c:order val="1"/>
          <c:tx>
            <c:v>s2</c:v>
          </c:tx>
          <c:spPr>
            <a:ln w="152400" cap="sq">
              <a:solidFill>
                <a:schemeClr val="accent1">
                  <a:lumMod val="75000"/>
                  <a:alpha val="87000"/>
                </a:schemeClr>
              </a:solidFill>
              <a:bevel/>
            </a:ln>
            <a:effectLst>
              <a:outerShdw blurRad="50800" dist="63500" dir="2700000" algn="ctr" rotWithShape="0">
                <a:prstClr val="black">
                  <a:alpha val="81000"/>
                </a:prstClr>
              </a:outerShdw>
            </a:effectLst>
          </c:spPr>
          <c:marker>
            <c:symbol val="none"/>
          </c:marker>
          <c:val>
            <c:numRef>
              <c:f>[0]!s_2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0</c:v>
                </c:pt>
                <c:pt idx="4">
                  <c:v>0</c:v>
                </c:pt>
                <c:pt idx="5">
                  <c:v>52.8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74.399999999999991</c:v>
                </c:pt>
                <c:pt idx="12">
                  <c:v>0</c:v>
                </c:pt>
                <c:pt idx="13">
                  <c:v>0</c:v>
                </c:pt>
                <c:pt idx="14">
                  <c:v>80</c:v>
                </c:pt>
                <c:pt idx="15">
                  <c:v>0</c:v>
                </c:pt>
                <c:pt idx="16">
                  <c:v>0</c:v>
                </c:pt>
                <c:pt idx="17">
                  <c:v>79</c:v>
                </c:pt>
                <c:pt idx="18">
                  <c:v>0</c:v>
                </c:pt>
                <c:pt idx="19">
                  <c:v>0</c:v>
                </c:pt>
                <c:pt idx="2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C01-4127-807E-A5D88B3DEE96}"/>
            </c:ext>
          </c:extLst>
        </c:ser>
        <c:ser>
          <c:idx val="4"/>
          <c:order val="2"/>
          <c:tx>
            <c:v>nulla</c:v>
          </c:tx>
          <c:spPr>
            <a:ln w="254000">
              <a:solidFill>
                <a:schemeClr val="accent3">
                  <a:lumMod val="75000"/>
                  <a:alpha val="49000"/>
                </a:schemeClr>
              </a:solidFill>
            </a:ln>
          </c:spPr>
          <c:marker>
            <c:symbol val="none"/>
          </c:marker>
          <c:val>
            <c:numRef>
              <c:f>[0]!rng_0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8C01-4127-807E-A5D88B3DE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943760"/>
        <c:axId val="1917950288"/>
      </c:radarChart>
      <c:catAx>
        <c:axId val="1917943760"/>
        <c:scaling>
          <c:orientation val="minMax"/>
        </c:scaling>
        <c:delete val="1"/>
        <c:axPos val="b"/>
        <c:majorGridlines/>
        <c:majorTickMark val="out"/>
        <c:minorTickMark val="none"/>
        <c:tickLblPos val="none"/>
        <c:crossAx val="1917950288"/>
        <c:crosses val="autoZero"/>
        <c:auto val="1"/>
        <c:lblAlgn val="ctr"/>
        <c:lblOffset val="100"/>
        <c:noMultiLvlLbl val="0"/>
      </c:catAx>
      <c:valAx>
        <c:axId val="1917950288"/>
        <c:scaling>
          <c:orientation val="minMax"/>
          <c:max val="110"/>
        </c:scaling>
        <c:delete val="1"/>
        <c:axPos val="l"/>
        <c:majorGridlines>
          <c:spPr>
            <a:ln>
              <a:solidFill>
                <a:srgbClr val="EEECE1">
                  <a:lumMod val="50000"/>
                  <a:alpha val="59000"/>
                </a:srgbClr>
              </a:solidFill>
            </a:ln>
            <a:effectLst>
              <a:outerShdw blurRad="50800" dist="50800" dir="5400000" algn="ctr" rotWithShape="0">
                <a:srgbClr val="000000">
                  <a:alpha val="86000"/>
                </a:srgbClr>
              </a:outerShdw>
            </a:effectLst>
          </c:spPr>
        </c:majorGridlines>
        <c:numFmt formatCode="General" sourceLinked="1"/>
        <c:majorTickMark val="cross"/>
        <c:minorTickMark val="none"/>
        <c:tickLblPos val="none"/>
        <c:crossAx val="191794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088360398558139E-2"/>
          <c:y val="4.5674745462196055E-2"/>
          <c:w val="0.96987950854742078"/>
          <c:h val="0.85467126443846719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3F-4BE2-970E-B01095C540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3F-4BE2-970E-B01095C540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3F-4BE2-970E-B01095C540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3F-4BE2-970E-B01095C540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3F-4BE2-970E-B01095C540B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3F-4BE2-970E-B01095C540B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13F-4BE2-970E-B01095C540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13F-4BE2-970E-B01095C540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3F-4BE2-970E-B01095C540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3F-4BE2-970E-B01095C540B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13F-4BE2-970E-B01095C540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13F-4BE2-970E-B01095C540B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13F-4BE2-970E-B01095C540B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13F-4BE2-970E-B01095C540B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13F-4BE2-970E-B01095C540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13F-4BE2-970E-B01095C540B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13F-4BE2-970E-B01095C540B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13F-4BE2-970E-B01095C540B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PJCalcs!$K$2:$K$19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</c:numCache>
            </c:numRef>
          </c:xVal>
          <c:yVal>
            <c:numRef>
              <c:f>PJCalcs!$L$2:$L$19</c:f>
              <c:numCache>
                <c:formatCode>General</c:formatCode>
                <c:ptCount val="1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</c:numCache>
            </c:numRef>
          </c:yVal>
          <c:bubbleSize>
            <c:numRef>
              <c:f>PJCalcs!$M$2:$M$19</c:f>
              <c:numCache>
                <c:formatCode>0%</c:formatCode>
                <c:ptCount val="18"/>
                <c:pt idx="0">
                  <c:v>0.25</c:v>
                </c:pt>
                <c:pt idx="1">
                  <c:v>0.28000000000000003</c:v>
                </c:pt>
                <c:pt idx="2">
                  <c:v>0.47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0.26</c:v>
                </c:pt>
                <c:pt idx="6">
                  <c:v>0.47</c:v>
                </c:pt>
                <c:pt idx="7">
                  <c:v>0.46</c:v>
                </c:pt>
                <c:pt idx="8">
                  <c:v>0.27</c:v>
                </c:pt>
                <c:pt idx="9">
                  <c:v>0.41</c:v>
                </c:pt>
                <c:pt idx="10">
                  <c:v>0.5</c:v>
                </c:pt>
                <c:pt idx="11">
                  <c:v>0.2</c:v>
                </c:pt>
                <c:pt idx="12">
                  <c:v>0.4</c:v>
                </c:pt>
                <c:pt idx="13">
                  <c:v>0.22</c:v>
                </c:pt>
                <c:pt idx="14">
                  <c:v>0.44</c:v>
                </c:pt>
                <c:pt idx="15">
                  <c:v>0.19</c:v>
                </c:pt>
                <c:pt idx="16">
                  <c:v>0.28000000000000003</c:v>
                </c:pt>
                <c:pt idx="17">
                  <c:v>0.36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24-513F-4BE2-970E-B01095C5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74250704"/>
        <c:axId val="1274219152"/>
      </c:bubbleChart>
      <c:valAx>
        <c:axId val="1274250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4219152"/>
        <c:crosses val="autoZero"/>
        <c:crossBetween val="midCat"/>
      </c:valAx>
      <c:valAx>
        <c:axId val="1274219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425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33F-433C-8116-0C4E5127A58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3F-433C-8116-0C4E5127A584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33F-433C-8116-0C4E5127A584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PJCalcs!$J$48:$J$50</c:f>
              <c:numCache>
                <c:formatCode>_-* #,##0_-;\-* #,##0_-;_-* "-"??_-;_-@_-</c:formatCode>
                <c:ptCount val="3"/>
                <c:pt idx="0">
                  <c:v>2000000</c:v>
                </c:pt>
                <c:pt idx="1">
                  <c:v>600000</c:v>
                </c:pt>
                <c:pt idx="2">
                  <c:v>250000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3F-433C-8116-0C4E5127A584}"/>
            </c:ext>
          </c:extLst>
        </c:ser>
        <c:ser>
          <c:idx val="3"/>
          <c:order val="1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33F-433C-8116-0C4E5127A5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33F-433C-8116-0C4E5127A58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33F-433C-8116-0C4E5127A584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Summary!$Z$30:$Z$32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33F-433C-8116-0C4E5127A584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33F-433C-8116-0C4E5127A58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33F-433C-8116-0C4E5127A584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33F-433C-8116-0C4E5127A584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PJCalcs!$J$48:$J$50</c:f>
              <c:numCache>
                <c:formatCode>_-* #,##0_-;\-* #,##0_-;_-* "-"??_-;_-@_-</c:formatCode>
                <c:ptCount val="3"/>
                <c:pt idx="0">
                  <c:v>2000000</c:v>
                </c:pt>
                <c:pt idx="1">
                  <c:v>600000</c:v>
                </c:pt>
                <c:pt idx="2">
                  <c:v>250000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33F-433C-8116-0C4E5127A584}"/>
            </c:ext>
          </c:extLst>
        </c:ser>
        <c:ser>
          <c:idx val="1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33F-433C-8116-0C4E5127A5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33F-433C-8116-0C4E5127A5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33F-433C-8116-0C4E5127A584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Summary!$Z$30:$Z$32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33F-433C-8116-0C4E5127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0"/>
      </c:doughnutChart>
    </c:plotArea>
    <c:legend>
      <c:legendPos val="b"/>
      <c:layout>
        <c:manualLayout>
          <c:xMode val="edge"/>
          <c:yMode val="edge"/>
          <c:x val="0.19311763430897974"/>
          <c:y val="0.86042382186265853"/>
          <c:w val="0.68573004425140238"/>
          <c:h val="0.10480226787958552"/>
        </c:manualLayout>
      </c:layout>
      <c:overlay val="0"/>
      <c:txPr>
        <a:bodyPr/>
        <a:lstStyle/>
        <a:p>
          <a:pPr rtl="0"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95188101487311E-2"/>
          <c:y val="0.13715018189315958"/>
          <c:w val="0.93993179986359965"/>
          <c:h val="0.7431889194407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PJCalcs!$J$22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 w="28575">
              <a:solidFill>
                <a:schemeClr val="accent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PJCalcs!$I$23:$I$32</c:f>
              <c:strCache>
                <c:ptCount val="10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Portugal</c:v>
                </c:pt>
              </c:strCache>
            </c:strRef>
          </c:cat>
          <c:val>
            <c:numRef>
              <c:f>PJCalcs!$J$23:$J$32</c:f>
              <c:numCache>
                <c:formatCode>General</c:formatCode>
                <c:ptCount val="10"/>
                <c:pt idx="0">
                  <c:v>93</c:v>
                </c:pt>
                <c:pt idx="1">
                  <c:v>86</c:v>
                </c:pt>
                <c:pt idx="2">
                  <c:v>84</c:v>
                </c:pt>
                <c:pt idx="3">
                  <c:v>83</c:v>
                </c:pt>
                <c:pt idx="4">
                  <c:v>94</c:v>
                </c:pt>
                <c:pt idx="5">
                  <c:v>80</c:v>
                </c:pt>
                <c:pt idx="6">
                  <c:v>90</c:v>
                </c:pt>
                <c:pt idx="7">
                  <c:v>107</c:v>
                </c:pt>
                <c:pt idx="8">
                  <c:v>88</c:v>
                </c:pt>
                <c:pt idx="9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9-4C89-A8F8-F0687DA0DC1C}"/>
            </c:ext>
          </c:extLst>
        </c:ser>
        <c:ser>
          <c:idx val="1"/>
          <c:order val="1"/>
          <c:tx>
            <c:strRef>
              <c:f>PJCalcs!$K$22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PJCalcs!$I$23:$I$32</c:f>
              <c:strCache>
                <c:ptCount val="10"/>
                <c:pt idx="0">
                  <c:v>England</c:v>
                </c:pt>
                <c:pt idx="1">
                  <c:v>Scotland</c:v>
                </c:pt>
                <c:pt idx="2">
                  <c:v>Wales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Portugal</c:v>
                </c:pt>
              </c:strCache>
            </c:strRef>
          </c:cat>
          <c:val>
            <c:numRef>
              <c:f>PJCalcs!$K$23:$K$32</c:f>
              <c:numCache>
                <c:formatCode>General</c:formatCode>
                <c:ptCount val="10"/>
                <c:pt idx="0">
                  <c:v>71</c:v>
                </c:pt>
                <c:pt idx="1">
                  <c:v>70</c:v>
                </c:pt>
                <c:pt idx="2">
                  <c:v>63</c:v>
                </c:pt>
                <c:pt idx="3">
                  <c:v>66</c:v>
                </c:pt>
                <c:pt idx="4">
                  <c:v>73</c:v>
                </c:pt>
                <c:pt idx="5">
                  <c:v>63</c:v>
                </c:pt>
                <c:pt idx="6">
                  <c:v>61</c:v>
                </c:pt>
                <c:pt idx="7">
                  <c:v>67</c:v>
                </c:pt>
                <c:pt idx="8">
                  <c:v>71</c:v>
                </c:pt>
                <c:pt idx="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E9-4C89-A8F8-F0687DA0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3692992"/>
        <c:axId val="1045168272"/>
      </c:barChart>
      <c:catAx>
        <c:axId val="12736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5168272"/>
        <c:crosses val="autoZero"/>
        <c:auto val="1"/>
        <c:lblAlgn val="ctr"/>
        <c:lblOffset val="100"/>
        <c:noMultiLvlLbl val="0"/>
      </c:catAx>
      <c:valAx>
        <c:axId val="104516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73692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5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5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095670422296971"/>
          <c:y val="1.6823855615906245E-2"/>
          <c:w val="0.30604034501300958"/>
          <c:h val="0.1085426273906996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85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0013533477887"/>
          <c:y val="0.11518334104245459"/>
          <c:w val="0.86249986466522111"/>
          <c:h val="0.769633317915090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PJCalcs!$J$42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5A-4DB8-89B0-EDDCF90F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78614480"/>
        <c:axId val="2078612304"/>
      </c:barChart>
      <c:catAx>
        <c:axId val="2078614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78612304"/>
        <c:crosses val="autoZero"/>
        <c:auto val="1"/>
        <c:lblAlgn val="ctr"/>
        <c:lblOffset val="100"/>
        <c:noMultiLvlLbl val="0"/>
      </c:catAx>
      <c:valAx>
        <c:axId val="207861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861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0013533477887"/>
          <c:y val="0.11518334104245459"/>
          <c:w val="0.86249986466522111"/>
          <c:h val="0.769633317915090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PJCalcs!$J$43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E9-4970-9DD4-F4AD0210A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78599792"/>
        <c:axId val="2078598704"/>
      </c:barChart>
      <c:catAx>
        <c:axId val="2078599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78598704"/>
        <c:crosses val="autoZero"/>
        <c:auto val="1"/>
        <c:lblAlgn val="ctr"/>
        <c:lblOffset val="100"/>
        <c:noMultiLvlLbl val="0"/>
      </c:catAx>
      <c:valAx>
        <c:axId val="2078598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859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0013533477887"/>
          <c:y val="0.11518334104245459"/>
          <c:w val="0.86249986466522111"/>
          <c:h val="0.769633317915090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PJCalcs!$J$44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32-4F3B-AFC2-A1EBC3083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78610672"/>
        <c:axId val="2078613936"/>
      </c:barChart>
      <c:catAx>
        <c:axId val="2078610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78613936"/>
        <c:crosses val="autoZero"/>
        <c:auto val="1"/>
        <c:lblAlgn val="ctr"/>
        <c:lblOffset val="100"/>
        <c:noMultiLvlLbl val="0"/>
      </c:catAx>
      <c:valAx>
        <c:axId val="207861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86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5B-4A19-A91A-895FE23FD7E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85B-4A19-A91A-895FE23FD7EE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5B-4A19-A91A-895FE23FD7EE}"/>
              </c:ext>
            </c:extLst>
          </c:dPt>
          <c:val>
            <c:numRef>
              <c:f>PJCalcs!$J$36:$J$38</c:f>
              <c:numCache>
                <c:formatCode>General</c:formatCode>
                <c:ptCount val="3"/>
                <c:pt idx="0">
                  <c:v>112</c:v>
                </c:pt>
                <c:pt idx="1">
                  <c:v>125</c:v>
                </c:pt>
                <c:pt idx="2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5B-4A19-A91A-895FE23FD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2078619920"/>
        <c:axId val="2078591088"/>
      </c:barChart>
      <c:catAx>
        <c:axId val="2078619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78591088"/>
        <c:crosses val="autoZero"/>
        <c:auto val="1"/>
        <c:lblAlgn val="ctr"/>
        <c:lblOffset val="100"/>
        <c:noMultiLvlLbl val="0"/>
      </c:catAx>
      <c:valAx>
        <c:axId val="207859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7861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0E8-43C5-8813-B5225EC030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E8-43C5-8813-B5225EC030F6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E8-43C5-8813-B5225EC030F6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PJCalcs!$J$53:$J$55</c:f>
              <c:numCache>
                <c:formatCode>_-* #,##0_-;\-* #,##0_-;_-* "-"??_-;_-@_-</c:formatCode>
                <c:ptCount val="3"/>
                <c:pt idx="0">
                  <c:v>1800000</c:v>
                </c:pt>
                <c:pt idx="1">
                  <c:v>540000</c:v>
                </c:pt>
                <c:pt idx="2">
                  <c:v>145000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E8-43C5-8813-B5225EC030F6}"/>
            </c:ext>
          </c:extLst>
        </c:ser>
        <c:ser>
          <c:idx val="3"/>
          <c:order val="1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0E8-43C5-8813-B5225EC030F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0E8-43C5-8813-B5225EC030F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0E8-43C5-8813-B5225EC030F6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Summary!$Z$30:$Z$32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0E8-43C5-8813-B5225EC030F6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E8-43C5-8813-B5225EC030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E8-43C5-8813-B5225EC030F6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E8-43C5-8813-B5225EC030F6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PJCalcs!$J$53:$J$55</c:f>
              <c:numCache>
                <c:formatCode>_-* #,##0_-;\-* #,##0_-;_-* "-"??_-;_-@_-</c:formatCode>
                <c:ptCount val="3"/>
                <c:pt idx="0">
                  <c:v>1800000</c:v>
                </c:pt>
                <c:pt idx="1">
                  <c:v>540000</c:v>
                </c:pt>
                <c:pt idx="2">
                  <c:v>145000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0E8-43C5-8813-B5225EC030F6}"/>
            </c:ext>
          </c:extLst>
        </c:ser>
        <c:ser>
          <c:idx val="1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0E8-43C5-8813-B5225EC03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F0E8-43C5-8813-B5225EC030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0E8-43C5-8813-B5225EC030F6}"/>
              </c:ext>
            </c:extLst>
          </c:dPt>
          <c:cat>
            <c:strRef>
              <c:f>PJCalcs!$I$48:$I$50</c:f>
              <c:strCache>
                <c:ptCount val="3"/>
                <c:pt idx="0">
                  <c:v>Search</c:v>
                </c:pt>
                <c:pt idx="1">
                  <c:v>Browse</c:v>
                </c:pt>
                <c:pt idx="2">
                  <c:v>Share</c:v>
                </c:pt>
              </c:strCache>
            </c:strRef>
          </c:cat>
          <c:val>
            <c:numRef>
              <c:f>Summary!$Z$30:$Z$32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0E8-43C5-8813-B5225EC0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0"/>
      </c:doughnutChart>
    </c:plotArea>
    <c:legend>
      <c:legendPos val="b"/>
      <c:layout>
        <c:manualLayout>
          <c:xMode val="edge"/>
          <c:yMode val="edge"/>
          <c:x val="0.16313189052322996"/>
          <c:y val="0.86042382186265853"/>
          <c:w val="0.72171293679430204"/>
          <c:h val="0.10480226787958552"/>
        </c:manualLayout>
      </c:layout>
      <c:overlay val="0"/>
      <c:txPr>
        <a:bodyPr/>
        <a:lstStyle/>
        <a:p>
          <a:pPr rtl="0"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Z$6" fmlaRange="List!$K$2:$K$4" noThreeD="1" sel="1" val="0"/>
</file>

<file path=xl/ctrlProps/ctrlProp2.xml><?xml version="1.0" encoding="utf-8"?>
<formControlPr xmlns="http://schemas.microsoft.com/office/spreadsheetml/2009/9/main" objectType="Drop" dropStyle="combo" dx="16" fmlaLink="$D$6" fmlaRange="List!$L$2:$L$4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8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7.xml"/><Relationship Id="rId2" Type="http://schemas.openxmlformats.org/officeDocument/2006/relationships/image" Target="../media/image3.jpeg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image" Target="../media/image6.png"/><Relationship Id="rId15" Type="http://schemas.openxmlformats.org/officeDocument/2006/relationships/chart" Target="../charts/chart10.xml"/><Relationship Id="rId10" Type="http://schemas.openxmlformats.org/officeDocument/2006/relationships/image" Target="../media/image8.png"/><Relationship Id="rId4" Type="http://schemas.openxmlformats.org/officeDocument/2006/relationships/chart" Target="../charts/chart3.xml"/><Relationship Id="rId9" Type="http://schemas.openxmlformats.org/officeDocument/2006/relationships/image" Target="../media/image7.png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745333</xdr:colOff>
      <xdr:row>0</xdr:row>
      <xdr:rowOff>47625</xdr:rowOff>
    </xdr:from>
    <xdr:to>
      <xdr:col>10</xdr:col>
      <xdr:colOff>7035</xdr:colOff>
      <xdr:row>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4183" y="47625"/>
          <a:ext cx="376127" cy="457200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295276</xdr:colOff>
      <xdr:row>0</xdr:row>
      <xdr:rowOff>47625</xdr:rowOff>
    </xdr:from>
    <xdr:to>
      <xdr:col>9</xdr:col>
      <xdr:colOff>671404</xdr:colOff>
      <xdr:row>2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334126" y="47625"/>
          <a:ext cx="376128" cy="457200"/>
        </a:xfrm>
        <a:prstGeom prst="rect">
          <a:avLst/>
        </a:prstGeom>
      </xdr:spPr>
    </xdr:pic>
    <xdr:clientData/>
  </xdr:twoCellAnchor>
  <xdr:twoCellAnchor editAs="oneCell">
    <xdr:from>
      <xdr:col>10</xdr:col>
      <xdr:colOff>88109</xdr:colOff>
      <xdr:row>0</xdr:row>
      <xdr:rowOff>38100</xdr:rowOff>
    </xdr:from>
    <xdr:to>
      <xdr:col>10</xdr:col>
      <xdr:colOff>464236</xdr:colOff>
      <xdr:row>2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241384" y="38100"/>
          <a:ext cx="376127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346584" y="1183216"/>
    <xdr:ext cx="7492992" cy="373803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</xdr:col>
      <xdr:colOff>17401</xdr:colOff>
      <xdr:row>0</xdr:row>
      <xdr:rowOff>70725</xdr:rowOff>
    </xdr:from>
    <xdr:ext cx="1081637" cy="109460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978" y="70725"/>
          <a:ext cx="1081637" cy="1094607"/>
        </a:xfrm>
        <a:prstGeom prst="rect">
          <a:avLst/>
        </a:prstGeom>
      </xdr:spPr>
    </xdr:pic>
    <xdr:clientData/>
  </xdr:oneCellAnchor>
  <xdr:twoCellAnchor>
    <xdr:from>
      <xdr:col>2</xdr:col>
      <xdr:colOff>177801</xdr:colOff>
      <xdr:row>1</xdr:row>
      <xdr:rowOff>34397</xdr:rowOff>
    </xdr:from>
    <xdr:to>
      <xdr:col>10</xdr:col>
      <xdr:colOff>432954</xdr:colOff>
      <xdr:row>3</xdr:row>
      <xdr:rowOff>177271</xdr:rowOff>
    </xdr:to>
    <xdr:sp macro="" textlink="">
      <xdr:nvSpPr>
        <xdr:cNvPr id="4" name="TextBox 3"/>
        <xdr:cNvSpPr txBox="1"/>
      </xdr:nvSpPr>
      <xdr:spPr>
        <a:xfrm>
          <a:off x="1693142" y="224897"/>
          <a:ext cx="5874903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3200">
              <a:solidFill>
                <a:schemeClr val="accent1">
                  <a:lumMod val="75000"/>
                </a:schemeClr>
              </a:solidFill>
              <a:latin typeface="+mn-lt"/>
            </a:rPr>
            <a:t>Consulting Analysis by Country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295275</xdr:colOff>
          <xdr:row>4</xdr:row>
          <xdr:rowOff>57150</xdr:rowOff>
        </xdr:from>
        <xdr:to>
          <xdr:col>26</xdr:col>
          <xdr:colOff>200025</xdr:colOff>
          <xdr:row>5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11907</xdr:colOff>
      <xdr:row>23</xdr:row>
      <xdr:rowOff>0</xdr:rowOff>
    </xdr:from>
    <xdr:to>
      <xdr:col>15</xdr:col>
      <xdr:colOff>228602</xdr:colOff>
      <xdr:row>34</xdr:row>
      <xdr:rowOff>21166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4</xdr:row>
          <xdr:rowOff>66675</xdr:rowOff>
        </xdr:from>
        <xdr:to>
          <xdr:col>5</xdr:col>
          <xdr:colOff>95250</xdr:colOff>
          <xdr:row>5</xdr:row>
          <xdr:rowOff>133350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416718</xdr:colOff>
      <xdr:row>24</xdr:row>
      <xdr:rowOff>154781</xdr:rowOff>
    </xdr:from>
    <xdr:to>
      <xdr:col>5</xdr:col>
      <xdr:colOff>261937</xdr:colOff>
      <xdr:row>48</xdr:row>
      <xdr:rowOff>154780</xdr:rowOff>
    </xdr:to>
    <xdr:graphicFrame macro="">
      <xdr:nvGraphicFramePr>
        <xdr:cNvPr id="1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623024</xdr:colOff>
      <xdr:row>25</xdr:row>
      <xdr:rowOff>87311</xdr:rowOff>
    </xdr:from>
    <xdr:to>
      <xdr:col>1</xdr:col>
      <xdr:colOff>791105</xdr:colOff>
      <xdr:row>26</xdr:row>
      <xdr:rowOff>89116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243" y="5564186"/>
          <a:ext cx="168081" cy="19230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63502</xdr:colOff>
      <xdr:row>25</xdr:row>
      <xdr:rowOff>87312</xdr:rowOff>
    </xdr:from>
    <xdr:to>
      <xdr:col>2</xdr:col>
      <xdr:colOff>231583</xdr:colOff>
      <xdr:row>26</xdr:row>
      <xdr:rowOff>89117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596" y="5564187"/>
          <a:ext cx="168081" cy="192305"/>
        </a:xfrm>
        <a:prstGeom prst="rect">
          <a:avLst/>
        </a:prstGeom>
      </xdr:spPr>
    </xdr:pic>
    <xdr:clientData/>
  </xdr:twoCellAnchor>
  <xdr:twoCellAnchor>
    <xdr:from>
      <xdr:col>1</xdr:col>
      <xdr:colOff>97896</xdr:colOff>
      <xdr:row>22</xdr:row>
      <xdr:rowOff>29105</xdr:rowOff>
    </xdr:from>
    <xdr:to>
      <xdr:col>4</xdr:col>
      <xdr:colOff>129645</xdr:colOff>
      <xdr:row>23</xdr:row>
      <xdr:rowOff>153459</xdr:rowOff>
    </xdr:to>
    <xdr:sp macro="" textlink="">
      <xdr:nvSpPr>
        <xdr:cNvPr id="12" name="TextBox 11"/>
        <xdr:cNvSpPr txBox="1"/>
      </xdr:nvSpPr>
      <xdr:spPr>
        <a:xfrm>
          <a:off x="705115" y="4934480"/>
          <a:ext cx="2579686" cy="314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Active Projects V Pipeline</a:t>
          </a:r>
        </a:p>
      </xdr:txBody>
    </xdr:sp>
    <xdr:clientData/>
  </xdr:twoCellAnchor>
  <xdr:twoCellAnchor>
    <xdr:from>
      <xdr:col>5</xdr:col>
      <xdr:colOff>47625</xdr:colOff>
      <xdr:row>36</xdr:row>
      <xdr:rowOff>119062</xdr:rowOff>
    </xdr:from>
    <xdr:to>
      <xdr:col>17</xdr:col>
      <xdr:colOff>250031</xdr:colOff>
      <xdr:row>48</xdr:row>
      <xdr:rowOff>42330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302043</xdr:colOff>
      <xdr:row>23</xdr:row>
      <xdr:rowOff>71437</xdr:rowOff>
    </xdr:from>
    <xdr:to>
      <xdr:col>21</xdr:col>
      <xdr:colOff>312310</xdr:colOff>
      <xdr:row>34</xdr:row>
      <xdr:rowOff>167235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741363</xdr:colOff>
      <xdr:row>21</xdr:row>
      <xdr:rowOff>261673</xdr:rowOff>
    </xdr:from>
    <xdr:to>
      <xdr:col>20</xdr:col>
      <xdr:colOff>50799</xdr:colOff>
      <xdr:row>23</xdr:row>
      <xdr:rowOff>121444</xdr:rowOff>
    </xdr:to>
    <xdr:sp macro="" textlink="">
      <xdr:nvSpPr>
        <xdr:cNvPr id="32" name="TextBox 31"/>
        <xdr:cNvSpPr txBox="1"/>
      </xdr:nvSpPr>
      <xdr:spPr>
        <a:xfrm>
          <a:off x="10922530" y="4960673"/>
          <a:ext cx="2558519" cy="314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Article Views &amp; Shares</a:t>
          </a:r>
        </a:p>
      </xdr:txBody>
    </xdr:sp>
    <xdr:clientData/>
  </xdr:twoCellAnchor>
  <xdr:twoCellAnchor>
    <xdr:from>
      <xdr:col>15</xdr:col>
      <xdr:colOff>725224</xdr:colOff>
      <xdr:row>35</xdr:row>
      <xdr:rowOff>22755</xdr:rowOff>
    </xdr:from>
    <xdr:to>
      <xdr:col>20</xdr:col>
      <xdr:colOff>34660</xdr:colOff>
      <xdr:row>36</xdr:row>
      <xdr:rowOff>147109</xdr:rowOff>
    </xdr:to>
    <xdr:sp macro="" textlink="">
      <xdr:nvSpPr>
        <xdr:cNvPr id="33" name="TextBox 32"/>
        <xdr:cNvSpPr txBox="1"/>
      </xdr:nvSpPr>
      <xdr:spPr>
        <a:xfrm>
          <a:off x="10893162" y="7404630"/>
          <a:ext cx="2524123" cy="314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Live Projects by Country</a:t>
          </a:r>
        </a:p>
      </xdr:txBody>
    </xdr:sp>
    <xdr:clientData/>
  </xdr:twoCellAnchor>
  <xdr:twoCellAnchor>
    <xdr:from>
      <xdr:col>7</xdr:col>
      <xdr:colOff>161924</xdr:colOff>
      <xdr:row>46</xdr:row>
      <xdr:rowOff>140494</xdr:rowOff>
    </xdr:from>
    <xdr:to>
      <xdr:col>8</xdr:col>
      <xdr:colOff>209550</xdr:colOff>
      <xdr:row>48</xdr:row>
      <xdr:rowOff>92869</xdr:rowOff>
    </xdr:to>
    <xdr:sp macro="" textlink="">
      <xdr:nvSpPr>
        <xdr:cNvPr id="17" name="TextBox 16"/>
        <xdr:cNvSpPr txBox="1"/>
      </xdr:nvSpPr>
      <xdr:spPr>
        <a:xfrm>
          <a:off x="5472112" y="9939338"/>
          <a:ext cx="654844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Small</a:t>
          </a:r>
        </a:p>
      </xdr:txBody>
    </xdr:sp>
    <xdr:clientData/>
  </xdr:twoCellAnchor>
  <xdr:twoCellAnchor>
    <xdr:from>
      <xdr:col>8</xdr:col>
      <xdr:colOff>278607</xdr:colOff>
      <xdr:row>46</xdr:row>
      <xdr:rowOff>138113</xdr:rowOff>
    </xdr:from>
    <xdr:to>
      <xdr:col>9</xdr:col>
      <xdr:colOff>533399</xdr:colOff>
      <xdr:row>48</xdr:row>
      <xdr:rowOff>90488</xdr:rowOff>
    </xdr:to>
    <xdr:sp macro="" textlink="">
      <xdr:nvSpPr>
        <xdr:cNvPr id="35" name="TextBox 34"/>
        <xdr:cNvSpPr txBox="1"/>
      </xdr:nvSpPr>
      <xdr:spPr>
        <a:xfrm>
          <a:off x="6196013" y="9936957"/>
          <a:ext cx="862011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Medium</a:t>
          </a:r>
        </a:p>
      </xdr:txBody>
    </xdr:sp>
    <xdr:clientData/>
  </xdr:twoCellAnchor>
  <xdr:twoCellAnchor>
    <xdr:from>
      <xdr:col>9</xdr:col>
      <xdr:colOff>478631</xdr:colOff>
      <xdr:row>46</xdr:row>
      <xdr:rowOff>135731</xdr:rowOff>
    </xdr:from>
    <xdr:to>
      <xdr:col>10</xdr:col>
      <xdr:colOff>528637</xdr:colOff>
      <xdr:row>48</xdr:row>
      <xdr:rowOff>88106</xdr:rowOff>
    </xdr:to>
    <xdr:sp macro="" textlink="">
      <xdr:nvSpPr>
        <xdr:cNvPr id="36" name="TextBox 35"/>
        <xdr:cNvSpPr txBox="1"/>
      </xdr:nvSpPr>
      <xdr:spPr>
        <a:xfrm>
          <a:off x="7003256" y="9934575"/>
          <a:ext cx="657225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Large</a:t>
          </a:r>
        </a:p>
      </xdr:txBody>
    </xdr:sp>
    <xdr:clientData/>
  </xdr:twoCellAnchor>
  <xdr:twoCellAnchor>
    <xdr:from>
      <xdr:col>2</xdr:col>
      <xdr:colOff>202407</xdr:colOff>
      <xdr:row>25</xdr:row>
      <xdr:rowOff>59532</xdr:rowOff>
    </xdr:from>
    <xdr:to>
      <xdr:col>3</xdr:col>
      <xdr:colOff>35720</xdr:colOff>
      <xdr:row>27</xdr:row>
      <xdr:rowOff>47626</xdr:rowOff>
    </xdr:to>
    <xdr:sp macro="" textlink="">
      <xdr:nvSpPr>
        <xdr:cNvPr id="37" name="TextBox 36"/>
        <xdr:cNvSpPr txBox="1"/>
      </xdr:nvSpPr>
      <xdr:spPr>
        <a:xfrm>
          <a:off x="1714501" y="5536407"/>
          <a:ext cx="654844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Plan</a:t>
          </a:r>
        </a:p>
      </xdr:txBody>
    </xdr:sp>
    <xdr:clientData/>
  </xdr:twoCellAnchor>
  <xdr:twoCellAnchor>
    <xdr:from>
      <xdr:col>5</xdr:col>
      <xdr:colOff>458971</xdr:colOff>
      <xdr:row>38</xdr:row>
      <xdr:rowOff>89266</xdr:rowOff>
    </xdr:from>
    <xdr:to>
      <xdr:col>7</xdr:col>
      <xdr:colOff>177983</xdr:colOff>
      <xdr:row>40</xdr:row>
      <xdr:rowOff>5922</xdr:rowOff>
    </xdr:to>
    <xdr:sp macro="" textlink="">
      <xdr:nvSpPr>
        <xdr:cNvPr id="39" name="TextBox 38"/>
        <xdr:cNvSpPr txBox="1"/>
      </xdr:nvSpPr>
      <xdr:spPr>
        <a:xfrm>
          <a:off x="4554721" y="8078360"/>
          <a:ext cx="933450" cy="369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Audit</a:t>
          </a:r>
        </a:p>
      </xdr:txBody>
    </xdr:sp>
    <xdr:clientData/>
  </xdr:twoCellAnchor>
  <xdr:twoCellAnchor>
    <xdr:from>
      <xdr:col>5</xdr:col>
      <xdr:colOff>444378</xdr:colOff>
      <xdr:row>41</xdr:row>
      <xdr:rowOff>138786</xdr:rowOff>
    </xdr:from>
    <xdr:to>
      <xdr:col>7</xdr:col>
      <xdr:colOff>285749</xdr:colOff>
      <xdr:row>43</xdr:row>
      <xdr:rowOff>49642</xdr:rowOff>
    </xdr:to>
    <xdr:sp macro="" textlink="">
      <xdr:nvSpPr>
        <xdr:cNvPr id="40" name="TextBox 39"/>
        <xdr:cNvSpPr txBox="1"/>
      </xdr:nvSpPr>
      <xdr:spPr>
        <a:xfrm>
          <a:off x="4540128" y="8806536"/>
          <a:ext cx="1055809" cy="363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Consulting</a:t>
          </a:r>
        </a:p>
      </xdr:txBody>
    </xdr:sp>
    <xdr:clientData/>
  </xdr:twoCellAnchor>
  <xdr:twoCellAnchor>
    <xdr:from>
      <xdr:col>5</xdr:col>
      <xdr:colOff>477411</xdr:colOff>
      <xdr:row>45</xdr:row>
      <xdr:rowOff>11237</xdr:rowOff>
    </xdr:from>
    <xdr:to>
      <xdr:col>7</xdr:col>
      <xdr:colOff>196423</xdr:colOff>
      <xdr:row>46</xdr:row>
      <xdr:rowOff>159912</xdr:rowOff>
    </xdr:to>
    <xdr:sp macro="" textlink="">
      <xdr:nvSpPr>
        <xdr:cNvPr id="41" name="TextBox 40"/>
        <xdr:cNvSpPr txBox="1"/>
      </xdr:nvSpPr>
      <xdr:spPr>
        <a:xfrm>
          <a:off x="4573161" y="9583862"/>
          <a:ext cx="933450" cy="374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Assurance</a:t>
          </a:r>
        </a:p>
      </xdr:txBody>
    </xdr:sp>
    <xdr:clientData/>
  </xdr:twoCellAnchor>
  <xdr:twoCellAnchor>
    <xdr:from>
      <xdr:col>12</xdr:col>
      <xdr:colOff>126202</xdr:colOff>
      <xdr:row>46</xdr:row>
      <xdr:rowOff>150019</xdr:rowOff>
    </xdr:from>
    <xdr:to>
      <xdr:col>13</xdr:col>
      <xdr:colOff>173826</xdr:colOff>
      <xdr:row>48</xdr:row>
      <xdr:rowOff>102394</xdr:rowOff>
    </xdr:to>
    <xdr:sp macro="" textlink="">
      <xdr:nvSpPr>
        <xdr:cNvPr id="42" name="TextBox 41"/>
        <xdr:cNvSpPr txBox="1"/>
      </xdr:nvSpPr>
      <xdr:spPr>
        <a:xfrm>
          <a:off x="8472483" y="9948863"/>
          <a:ext cx="654843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Small</a:t>
          </a:r>
        </a:p>
      </xdr:txBody>
    </xdr:sp>
    <xdr:clientData/>
  </xdr:twoCellAnchor>
  <xdr:twoCellAnchor>
    <xdr:from>
      <xdr:col>13</xdr:col>
      <xdr:colOff>123823</xdr:colOff>
      <xdr:row>46</xdr:row>
      <xdr:rowOff>147638</xdr:rowOff>
    </xdr:from>
    <xdr:to>
      <xdr:col>14</xdr:col>
      <xdr:colOff>376234</xdr:colOff>
      <xdr:row>48</xdr:row>
      <xdr:rowOff>100013</xdr:rowOff>
    </xdr:to>
    <xdr:sp macro="" textlink="">
      <xdr:nvSpPr>
        <xdr:cNvPr id="43" name="TextBox 42"/>
        <xdr:cNvSpPr txBox="1"/>
      </xdr:nvSpPr>
      <xdr:spPr>
        <a:xfrm>
          <a:off x="9077323" y="9946482"/>
          <a:ext cx="859630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Medium</a:t>
          </a:r>
        </a:p>
      </xdr:txBody>
    </xdr:sp>
    <xdr:clientData/>
  </xdr:twoCellAnchor>
  <xdr:twoCellAnchor>
    <xdr:from>
      <xdr:col>14</xdr:col>
      <xdr:colOff>442907</xdr:colOff>
      <xdr:row>46</xdr:row>
      <xdr:rowOff>145256</xdr:rowOff>
    </xdr:from>
    <xdr:to>
      <xdr:col>15</xdr:col>
      <xdr:colOff>488151</xdr:colOff>
      <xdr:row>48</xdr:row>
      <xdr:rowOff>97631</xdr:rowOff>
    </xdr:to>
    <xdr:sp macro="" textlink="">
      <xdr:nvSpPr>
        <xdr:cNvPr id="44" name="TextBox 43"/>
        <xdr:cNvSpPr txBox="1"/>
      </xdr:nvSpPr>
      <xdr:spPr>
        <a:xfrm>
          <a:off x="10003626" y="9944100"/>
          <a:ext cx="652463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Large</a:t>
          </a:r>
        </a:p>
      </xdr:txBody>
    </xdr:sp>
    <xdr:clientData/>
  </xdr:twoCellAnchor>
  <xdr:twoCellAnchor>
    <xdr:from>
      <xdr:col>0</xdr:col>
      <xdr:colOff>581024</xdr:colOff>
      <xdr:row>25</xdr:row>
      <xdr:rowOff>45243</xdr:rowOff>
    </xdr:from>
    <xdr:to>
      <xdr:col>1</xdr:col>
      <xdr:colOff>628649</xdr:colOff>
      <xdr:row>27</xdr:row>
      <xdr:rowOff>33337</xdr:rowOff>
    </xdr:to>
    <xdr:sp macro="" textlink="">
      <xdr:nvSpPr>
        <xdr:cNvPr id="45" name="TextBox 44"/>
        <xdr:cNvSpPr txBox="1"/>
      </xdr:nvSpPr>
      <xdr:spPr>
        <a:xfrm>
          <a:off x="581024" y="5522118"/>
          <a:ext cx="654844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Actual</a:t>
          </a:r>
        </a:p>
      </xdr:txBody>
    </xdr:sp>
    <xdr:clientData/>
  </xdr:twoCellAnchor>
  <xdr:twoCellAnchor>
    <xdr:from>
      <xdr:col>17</xdr:col>
      <xdr:colOff>414334</xdr:colOff>
      <xdr:row>6</xdr:row>
      <xdr:rowOff>119062</xdr:rowOff>
    </xdr:from>
    <xdr:to>
      <xdr:col>26</xdr:col>
      <xdr:colOff>388144</xdr:colOff>
      <xdr:row>22</xdr:row>
      <xdr:rowOff>83344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531323</xdr:colOff>
      <xdr:row>6</xdr:row>
      <xdr:rowOff>15387</xdr:rowOff>
    </xdr:from>
    <xdr:to>
      <xdr:col>23</xdr:col>
      <xdr:colOff>178592</xdr:colOff>
      <xdr:row>8</xdr:row>
      <xdr:rowOff>-1</xdr:rowOff>
    </xdr:to>
    <xdr:sp macro="" textlink="">
      <xdr:nvSpPr>
        <xdr:cNvPr id="47" name="TextBox 46"/>
        <xdr:cNvSpPr txBox="1"/>
      </xdr:nvSpPr>
      <xdr:spPr>
        <a:xfrm>
          <a:off x="12092292" y="1229825"/>
          <a:ext cx="2969113" cy="365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Growth Target v Actual FTE</a:t>
          </a:r>
        </a:p>
      </xdr:txBody>
    </xdr:sp>
    <xdr:clientData/>
  </xdr:twoCellAnchor>
  <xdr:twoCellAnchor>
    <xdr:from>
      <xdr:col>20</xdr:col>
      <xdr:colOff>419101</xdr:colOff>
      <xdr:row>21</xdr:row>
      <xdr:rowOff>235743</xdr:rowOff>
    </xdr:from>
    <xdr:to>
      <xdr:col>24</xdr:col>
      <xdr:colOff>522287</xdr:colOff>
      <xdr:row>23</xdr:row>
      <xdr:rowOff>98160</xdr:rowOff>
    </xdr:to>
    <xdr:sp macro="" textlink="">
      <xdr:nvSpPr>
        <xdr:cNvPr id="53" name="TextBox 52"/>
        <xdr:cNvSpPr txBox="1"/>
      </xdr:nvSpPr>
      <xdr:spPr>
        <a:xfrm>
          <a:off x="13792201" y="4779168"/>
          <a:ext cx="2541586" cy="319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Partners</a:t>
          </a:r>
          <a:r>
            <a:rPr lang="en-AU" sz="1600" baseline="0">
              <a:solidFill>
                <a:schemeClr val="accent1">
                  <a:lumMod val="75000"/>
                </a:schemeClr>
              </a:solidFill>
              <a:latin typeface="+mn-lt"/>
            </a:rPr>
            <a:t> by Size</a:t>
          </a:r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9</xdr:col>
      <xdr:colOff>427221</xdr:colOff>
      <xdr:row>5</xdr:row>
      <xdr:rowOff>186104</xdr:rowOff>
    </xdr:from>
    <xdr:to>
      <xdr:col>13</xdr:col>
      <xdr:colOff>528026</xdr:colOff>
      <xdr:row>7</xdr:row>
      <xdr:rowOff>119958</xdr:rowOff>
    </xdr:to>
    <xdr:sp macro="" textlink="">
      <xdr:nvSpPr>
        <xdr:cNvPr id="54" name="TextBox 53"/>
        <xdr:cNvSpPr txBox="1"/>
      </xdr:nvSpPr>
      <xdr:spPr>
        <a:xfrm>
          <a:off x="6960394" y="1224085"/>
          <a:ext cx="2543113" cy="324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Revenue by Region</a:t>
          </a:r>
        </a:p>
      </xdr:txBody>
    </xdr:sp>
    <xdr:clientData/>
  </xdr:twoCellAnchor>
  <xdr:twoCellAnchor editAs="oneCell">
    <xdr:from>
      <xdr:col>21</xdr:col>
      <xdr:colOff>367392</xdr:colOff>
      <xdr:row>44</xdr:row>
      <xdr:rowOff>83348</xdr:rowOff>
    </xdr:from>
    <xdr:to>
      <xdr:col>23</xdr:col>
      <xdr:colOff>40820</xdr:colOff>
      <xdr:row>47</xdr:row>
      <xdr:rowOff>114924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4357236" y="9429754"/>
          <a:ext cx="887866" cy="710233"/>
        </a:xfrm>
        <a:prstGeom prst="rect">
          <a:avLst/>
        </a:prstGeom>
      </xdr:spPr>
    </xdr:pic>
    <xdr:clientData/>
  </xdr:twoCellAnchor>
  <xdr:twoCellAnchor>
    <xdr:from>
      <xdr:col>21</xdr:col>
      <xdr:colOff>344227</xdr:colOff>
      <xdr:row>35</xdr:row>
      <xdr:rowOff>43752</xdr:rowOff>
    </xdr:from>
    <xdr:to>
      <xdr:col>25</xdr:col>
      <xdr:colOff>450134</xdr:colOff>
      <xdr:row>36</xdr:row>
      <xdr:rowOff>172991</xdr:rowOff>
    </xdr:to>
    <xdr:sp macro="" textlink="">
      <xdr:nvSpPr>
        <xdr:cNvPr id="59" name="TextBox 58"/>
        <xdr:cNvSpPr txBox="1"/>
      </xdr:nvSpPr>
      <xdr:spPr>
        <a:xfrm>
          <a:off x="14387496" y="7602694"/>
          <a:ext cx="2548215" cy="324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Security by Threat</a:t>
          </a:r>
        </a:p>
        <a:p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21</xdr:col>
      <xdr:colOff>367392</xdr:colOff>
      <xdr:row>40</xdr:row>
      <xdr:rowOff>128594</xdr:rowOff>
    </xdr:from>
    <xdr:to>
      <xdr:col>23</xdr:col>
      <xdr:colOff>40820</xdr:colOff>
      <xdr:row>43</xdr:row>
      <xdr:rowOff>160170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artisticPlasticWrap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357236" y="8570125"/>
          <a:ext cx="887866" cy="710233"/>
        </a:xfrm>
        <a:prstGeom prst="rect">
          <a:avLst/>
        </a:prstGeom>
      </xdr:spPr>
    </xdr:pic>
    <xdr:clientData/>
  </xdr:twoCellAnchor>
  <xdr:twoCellAnchor editAs="oneCell">
    <xdr:from>
      <xdr:col>21</xdr:col>
      <xdr:colOff>367392</xdr:colOff>
      <xdr:row>37</xdr:row>
      <xdr:rowOff>28918</xdr:rowOff>
    </xdr:from>
    <xdr:to>
      <xdr:col>23</xdr:col>
      <xdr:colOff>40820</xdr:colOff>
      <xdr:row>40</xdr:row>
      <xdr:rowOff>60494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4357236" y="7791793"/>
          <a:ext cx="887866" cy="710232"/>
        </a:xfrm>
        <a:prstGeom prst="rect">
          <a:avLst/>
        </a:prstGeom>
      </xdr:spPr>
    </xdr:pic>
    <xdr:clientData/>
  </xdr:twoCellAnchor>
  <xdr:twoCellAnchor>
    <xdr:from>
      <xdr:col>23</xdr:col>
      <xdr:colOff>0</xdr:colOff>
      <xdr:row>38</xdr:row>
      <xdr:rowOff>103755</xdr:rowOff>
    </xdr:from>
    <xdr:to>
      <xdr:col>24</xdr:col>
      <xdr:colOff>598714</xdr:colOff>
      <xdr:row>40</xdr:row>
      <xdr:rowOff>30276</xdr:rowOff>
    </xdr:to>
    <xdr:sp macro="" textlink="">
      <xdr:nvSpPr>
        <xdr:cNvPr id="67" name="TextBox 66"/>
        <xdr:cNvSpPr txBox="1"/>
      </xdr:nvSpPr>
      <xdr:spPr>
        <a:xfrm>
          <a:off x="15204281" y="8092849"/>
          <a:ext cx="1205933" cy="378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accent1">
                  <a:lumMod val="75000"/>
                </a:schemeClr>
              </a:solidFill>
              <a:latin typeface="+mn-lt"/>
            </a:rPr>
            <a:t>Trojan</a:t>
          </a:r>
        </a:p>
        <a:p>
          <a:endParaRPr lang="en-AU" sz="20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23</xdr:col>
      <xdr:colOff>0</xdr:colOff>
      <xdr:row>42</xdr:row>
      <xdr:rowOff>31638</xdr:rowOff>
    </xdr:from>
    <xdr:to>
      <xdr:col>24</xdr:col>
      <xdr:colOff>598714</xdr:colOff>
      <xdr:row>43</xdr:row>
      <xdr:rowOff>184378</xdr:rowOff>
    </xdr:to>
    <xdr:sp macro="" textlink="">
      <xdr:nvSpPr>
        <xdr:cNvPr id="68" name="TextBox 67"/>
        <xdr:cNvSpPr txBox="1"/>
      </xdr:nvSpPr>
      <xdr:spPr>
        <a:xfrm>
          <a:off x="15204281" y="8925607"/>
          <a:ext cx="1205933" cy="378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accent1">
                  <a:lumMod val="75000"/>
                </a:schemeClr>
              </a:solidFill>
              <a:latin typeface="+mn-lt"/>
            </a:rPr>
            <a:t>Virus</a:t>
          </a:r>
        </a:p>
        <a:p>
          <a:endParaRPr lang="en-AU" sz="20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23</xdr:col>
      <xdr:colOff>0</xdr:colOff>
      <xdr:row>45</xdr:row>
      <xdr:rowOff>206151</xdr:rowOff>
    </xdr:from>
    <xdr:to>
      <xdr:col>24</xdr:col>
      <xdr:colOff>598714</xdr:colOff>
      <xdr:row>47</xdr:row>
      <xdr:rowOff>137774</xdr:rowOff>
    </xdr:to>
    <xdr:sp macro="" textlink="">
      <xdr:nvSpPr>
        <xdr:cNvPr id="69" name="TextBox 68"/>
        <xdr:cNvSpPr txBox="1"/>
      </xdr:nvSpPr>
      <xdr:spPr>
        <a:xfrm>
          <a:off x="15204281" y="9778776"/>
          <a:ext cx="1205933" cy="38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solidFill>
                <a:schemeClr val="accent1">
                  <a:lumMod val="75000"/>
                </a:schemeClr>
              </a:solidFill>
              <a:latin typeface="+mn-lt"/>
            </a:rPr>
            <a:t>Botnet</a:t>
          </a:r>
        </a:p>
        <a:p>
          <a:endParaRPr lang="en-AU" sz="20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26</xdr:col>
      <xdr:colOff>30425</xdr:colOff>
      <xdr:row>38</xdr:row>
      <xdr:rowOff>186533</xdr:rowOff>
    </xdr:from>
    <xdr:to>
      <xdr:col>26</xdr:col>
      <xdr:colOff>605894</xdr:colOff>
      <xdr:row>40</xdr:row>
      <xdr:rowOff>36857</xdr:rowOff>
    </xdr:to>
    <xdr:sp macro="" textlink="PJCalcs!J42">
      <xdr:nvSpPr>
        <xdr:cNvPr id="70" name="TextBox 69"/>
        <xdr:cNvSpPr txBox="1"/>
      </xdr:nvSpPr>
      <xdr:spPr>
        <a:xfrm>
          <a:off x="17056363" y="8175627"/>
          <a:ext cx="575469" cy="302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EF07AE7-5976-4D7B-9D7A-3923ED3F1DA4}" type="TxLink">
            <a:rPr lang="en-US" sz="16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15</a:t>
          </a:fld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24</xdr:col>
      <xdr:colOff>148167</xdr:colOff>
      <xdr:row>36</xdr:row>
      <xdr:rowOff>100542</xdr:rowOff>
    </xdr:from>
    <xdr:to>
      <xdr:col>26</xdr:col>
      <xdr:colOff>296327</xdr:colOff>
      <xdr:row>41</xdr:row>
      <xdr:rowOff>184943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21165</xdr:colOff>
      <xdr:row>42</xdr:row>
      <xdr:rowOff>96652</xdr:rowOff>
    </xdr:from>
    <xdr:to>
      <xdr:col>26</xdr:col>
      <xdr:colOff>603249</xdr:colOff>
      <xdr:row>43</xdr:row>
      <xdr:rowOff>173193</xdr:rowOff>
    </xdr:to>
    <xdr:sp macro="" textlink="PJCalcs!J43">
      <xdr:nvSpPr>
        <xdr:cNvPr id="72" name="TextBox 71"/>
        <xdr:cNvSpPr txBox="1"/>
      </xdr:nvSpPr>
      <xdr:spPr>
        <a:xfrm>
          <a:off x="17047103" y="8990621"/>
          <a:ext cx="582084" cy="302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1F7417-B069-4EE9-8894-67FF14403FB9}" type="TxLink">
            <a:rPr lang="en-US" sz="16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13</a:t>
          </a:fld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24</xdr:col>
      <xdr:colOff>148167</xdr:colOff>
      <xdr:row>40</xdr:row>
      <xdr:rowOff>64901</xdr:rowOff>
    </xdr:from>
    <xdr:to>
      <xdr:col>26</xdr:col>
      <xdr:colOff>296327</xdr:colOff>
      <xdr:row>45</xdr:row>
      <xdr:rowOff>113583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21172</xdr:colOff>
      <xdr:row>46</xdr:row>
      <xdr:rowOff>63505</xdr:rowOff>
    </xdr:from>
    <xdr:to>
      <xdr:col>26</xdr:col>
      <xdr:colOff>603256</xdr:colOff>
      <xdr:row>47</xdr:row>
      <xdr:rowOff>146661</xdr:rowOff>
    </xdr:to>
    <xdr:sp macro="" textlink="PJCalcs!J44">
      <xdr:nvSpPr>
        <xdr:cNvPr id="74" name="TextBox 73"/>
        <xdr:cNvSpPr txBox="1"/>
      </xdr:nvSpPr>
      <xdr:spPr>
        <a:xfrm>
          <a:off x="16725641" y="9862349"/>
          <a:ext cx="582084" cy="309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3D6C57-D71C-4884-92A9-530F5F8B9793}" type="TxLink">
            <a:rPr lang="en-US" sz="16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12</a:t>
          </a:fld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24</xdr:col>
      <xdr:colOff>148167</xdr:colOff>
      <xdr:row>44</xdr:row>
      <xdr:rowOff>19846</xdr:rowOff>
    </xdr:from>
    <xdr:to>
      <xdr:col>26</xdr:col>
      <xdr:colOff>296327</xdr:colOff>
      <xdr:row>49</xdr:row>
      <xdr:rowOff>153195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299234</xdr:colOff>
      <xdr:row>32</xdr:row>
      <xdr:rowOff>9264</xdr:rowOff>
    </xdr:from>
    <xdr:to>
      <xdr:col>22</xdr:col>
      <xdr:colOff>222240</xdr:colOff>
      <xdr:row>33</xdr:row>
      <xdr:rowOff>134754</xdr:rowOff>
    </xdr:to>
    <xdr:sp macro="" textlink="PJCalcs!J36">
      <xdr:nvSpPr>
        <xdr:cNvPr id="76" name="TextBox 75"/>
        <xdr:cNvSpPr txBox="1"/>
      </xdr:nvSpPr>
      <xdr:spPr>
        <a:xfrm>
          <a:off x="13967609" y="6819639"/>
          <a:ext cx="530225" cy="31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4B1B14E-9C73-43DC-85FA-BBB6C5193E9C}" type="TxLink">
            <a:rPr lang="en-US" sz="14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112</a:t>
          </a:fld>
          <a:endParaRPr lang="en-AU" sz="14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23</xdr:col>
      <xdr:colOff>200016</xdr:colOff>
      <xdr:row>32</xdr:row>
      <xdr:rowOff>18789</xdr:rowOff>
    </xdr:from>
    <xdr:to>
      <xdr:col>24</xdr:col>
      <xdr:colOff>168269</xdr:colOff>
      <xdr:row>33</xdr:row>
      <xdr:rowOff>144279</xdr:rowOff>
    </xdr:to>
    <xdr:sp macro="" textlink="PJCalcs!J37">
      <xdr:nvSpPr>
        <xdr:cNvPr id="77" name="TextBox 76"/>
        <xdr:cNvSpPr txBox="1"/>
      </xdr:nvSpPr>
      <xdr:spPr>
        <a:xfrm>
          <a:off x="15082829" y="6829164"/>
          <a:ext cx="575471" cy="31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C2CB8A-08B2-48D6-A53B-CE6FE49DB9C0}" type="TxLink">
            <a:rPr lang="en-US" sz="14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125</a:t>
          </a:fld>
          <a:endParaRPr lang="en-AU" sz="14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25</xdr:col>
      <xdr:colOff>205573</xdr:colOff>
      <xdr:row>31</xdr:row>
      <xdr:rowOff>163251</xdr:rowOff>
    </xdr:from>
    <xdr:to>
      <xdr:col>26</xdr:col>
      <xdr:colOff>173824</xdr:colOff>
      <xdr:row>33</xdr:row>
      <xdr:rowOff>98241</xdr:rowOff>
    </xdr:to>
    <xdr:sp macro="" textlink="PJCalcs!J38">
      <xdr:nvSpPr>
        <xdr:cNvPr id="78" name="TextBox 77"/>
        <xdr:cNvSpPr txBox="1"/>
      </xdr:nvSpPr>
      <xdr:spPr>
        <a:xfrm>
          <a:off x="16302823" y="6783126"/>
          <a:ext cx="575470" cy="31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E8EEB3D-5412-47FD-BF5B-2CF027EA1054}" type="TxLink">
            <a:rPr lang="en-US" sz="1400" b="0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135</a:t>
          </a:fld>
          <a:endParaRPr lang="en-AU" sz="14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71437</xdr:colOff>
      <xdr:row>21</xdr:row>
      <xdr:rowOff>190498</xdr:rowOff>
    </xdr:from>
    <xdr:to>
      <xdr:col>26</xdr:col>
      <xdr:colOff>416718</xdr:colOff>
      <xdr:row>21</xdr:row>
      <xdr:rowOff>190499</xdr:rowOff>
    </xdr:to>
    <xdr:cxnSp macro="">
      <xdr:nvCxnSpPr>
        <xdr:cNvPr id="80" name="Straight Connector 79"/>
        <xdr:cNvCxnSpPr/>
      </xdr:nvCxnSpPr>
      <xdr:spPr>
        <a:xfrm>
          <a:off x="678656" y="4833936"/>
          <a:ext cx="16442531" cy="1"/>
        </a:xfrm>
        <a:prstGeom prst="line">
          <a:avLst/>
        </a:prstGeom>
        <a:ln w="19050" cap="flat" cmpd="sng" algn="ctr">
          <a:solidFill>
            <a:schemeClr val="bg1">
              <a:lumMod val="85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</xdr:colOff>
      <xdr:row>48</xdr:row>
      <xdr:rowOff>188117</xdr:rowOff>
    </xdr:from>
    <xdr:to>
      <xdr:col>26</xdr:col>
      <xdr:colOff>92868</xdr:colOff>
      <xdr:row>48</xdr:row>
      <xdr:rowOff>188117</xdr:rowOff>
    </xdr:to>
    <xdr:cxnSp macro="">
      <xdr:nvCxnSpPr>
        <xdr:cNvPr id="86" name="Straight Connector 85"/>
        <xdr:cNvCxnSpPr/>
      </xdr:nvCxnSpPr>
      <xdr:spPr>
        <a:xfrm>
          <a:off x="640556" y="10403680"/>
          <a:ext cx="16478250" cy="0"/>
        </a:xfrm>
        <a:prstGeom prst="line">
          <a:avLst/>
        </a:prstGeom>
        <a:ln w="19050" cap="flat" cmpd="sng" algn="ctr">
          <a:solidFill>
            <a:schemeClr val="bg1">
              <a:lumMod val="85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495299</xdr:colOff>
      <xdr:row>34</xdr:row>
      <xdr:rowOff>185738</xdr:rowOff>
    </xdr:from>
    <xdr:to>
      <xdr:col>26</xdr:col>
      <xdr:colOff>416718</xdr:colOff>
      <xdr:row>35</xdr:row>
      <xdr:rowOff>23490</xdr:rowOff>
    </xdr:to>
    <xdr:cxnSp macro="">
      <xdr:nvCxnSpPr>
        <xdr:cNvPr id="87" name="Straight Connector 86"/>
        <xdr:cNvCxnSpPr/>
      </xdr:nvCxnSpPr>
      <xdr:spPr>
        <a:xfrm>
          <a:off x="4591049" y="7377113"/>
          <a:ext cx="12530138" cy="28252"/>
        </a:xfrm>
        <a:prstGeom prst="line">
          <a:avLst/>
        </a:prstGeom>
        <a:ln w="19050" cap="flat" cmpd="sng" algn="ctr">
          <a:solidFill>
            <a:schemeClr val="bg1">
              <a:lumMod val="85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511969</xdr:colOff>
      <xdr:row>6</xdr:row>
      <xdr:rowOff>59531</xdr:rowOff>
    </xdr:from>
    <xdr:to>
      <xdr:col>26</xdr:col>
      <xdr:colOff>273843</xdr:colOff>
      <xdr:row>6</xdr:row>
      <xdr:rowOff>59531</xdr:rowOff>
    </xdr:to>
    <xdr:cxnSp macro="">
      <xdr:nvCxnSpPr>
        <xdr:cNvPr id="90" name="Straight Connector 89"/>
        <xdr:cNvCxnSpPr/>
      </xdr:nvCxnSpPr>
      <xdr:spPr>
        <a:xfrm>
          <a:off x="511969" y="1273969"/>
          <a:ext cx="16466343" cy="0"/>
        </a:xfrm>
        <a:prstGeom prst="line">
          <a:avLst/>
        </a:prstGeom>
        <a:ln w="19050" cap="flat" cmpd="sng" algn="ctr">
          <a:solidFill>
            <a:schemeClr val="bg1">
              <a:lumMod val="85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561122</xdr:colOff>
      <xdr:row>35</xdr:row>
      <xdr:rowOff>15264</xdr:rowOff>
    </xdr:from>
    <xdr:to>
      <xdr:col>10</xdr:col>
      <xdr:colOff>57088</xdr:colOff>
      <xdr:row>36</xdr:row>
      <xdr:rowOff>134734</xdr:rowOff>
    </xdr:to>
    <xdr:sp macro="" textlink="">
      <xdr:nvSpPr>
        <xdr:cNvPr id="91" name="TextBox 90"/>
        <xdr:cNvSpPr txBox="1"/>
      </xdr:nvSpPr>
      <xdr:spPr>
        <a:xfrm>
          <a:off x="4656872" y="7397139"/>
          <a:ext cx="2532060" cy="309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Projects</a:t>
          </a:r>
          <a:r>
            <a:rPr lang="en-AU" sz="1600" baseline="0">
              <a:solidFill>
                <a:schemeClr val="accent1">
                  <a:lumMod val="75000"/>
                </a:schemeClr>
              </a:solidFill>
              <a:latin typeface="+mn-lt"/>
            </a:rPr>
            <a:t> with Firms by Size</a:t>
          </a:r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9</xdr:col>
      <xdr:colOff>530510</xdr:colOff>
      <xdr:row>21</xdr:row>
      <xdr:rowOff>245187</xdr:rowOff>
    </xdr:from>
    <xdr:to>
      <xdr:col>14</xdr:col>
      <xdr:colOff>23118</xdr:colOff>
      <xdr:row>23</xdr:row>
      <xdr:rowOff>104958</xdr:rowOff>
    </xdr:to>
    <xdr:sp macro="" textlink="">
      <xdr:nvSpPr>
        <xdr:cNvPr id="92" name="TextBox 91"/>
        <xdr:cNvSpPr txBox="1"/>
      </xdr:nvSpPr>
      <xdr:spPr>
        <a:xfrm>
          <a:off x="7055135" y="4888625"/>
          <a:ext cx="2528702" cy="312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Expense by Region</a:t>
          </a:r>
        </a:p>
      </xdr:txBody>
    </xdr:sp>
    <xdr:clientData/>
  </xdr:twoCellAnchor>
  <xdr:twoCellAnchor>
    <xdr:from>
      <xdr:col>20</xdr:col>
      <xdr:colOff>154780</xdr:colOff>
      <xdr:row>23</xdr:row>
      <xdr:rowOff>47625</xdr:rowOff>
    </xdr:from>
    <xdr:to>
      <xdr:col>26</xdr:col>
      <xdr:colOff>571500</xdr:colOff>
      <xdr:row>32</xdr:row>
      <xdr:rowOff>83343</xdr:rowOff>
    </xdr:to>
    <xdr:graphicFrame macro="">
      <xdr:nvGraphicFramePr>
        <xdr:cNvPr id="84" name="Chart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250032</xdr:colOff>
      <xdr:row>33</xdr:row>
      <xdr:rowOff>83346</xdr:rowOff>
    </xdr:from>
    <xdr:to>
      <xdr:col>22</xdr:col>
      <xdr:colOff>297657</xdr:colOff>
      <xdr:row>35</xdr:row>
      <xdr:rowOff>71440</xdr:rowOff>
    </xdr:to>
    <xdr:sp macro="" textlink="">
      <xdr:nvSpPr>
        <xdr:cNvPr id="94" name="TextBox 93"/>
        <xdr:cNvSpPr txBox="1"/>
      </xdr:nvSpPr>
      <xdr:spPr>
        <a:xfrm>
          <a:off x="13918407" y="7084221"/>
          <a:ext cx="654844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Small</a:t>
          </a:r>
        </a:p>
      </xdr:txBody>
    </xdr:sp>
    <xdr:clientData/>
  </xdr:twoCellAnchor>
  <xdr:twoCellAnchor>
    <xdr:from>
      <xdr:col>23</xdr:col>
      <xdr:colOff>69059</xdr:colOff>
      <xdr:row>33</xdr:row>
      <xdr:rowOff>83346</xdr:rowOff>
    </xdr:from>
    <xdr:to>
      <xdr:col>24</xdr:col>
      <xdr:colOff>323851</xdr:colOff>
      <xdr:row>35</xdr:row>
      <xdr:rowOff>71440</xdr:rowOff>
    </xdr:to>
    <xdr:sp macro="" textlink="">
      <xdr:nvSpPr>
        <xdr:cNvPr id="95" name="TextBox 94"/>
        <xdr:cNvSpPr txBox="1"/>
      </xdr:nvSpPr>
      <xdr:spPr>
        <a:xfrm>
          <a:off x="14951872" y="7084221"/>
          <a:ext cx="862010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Medium</a:t>
          </a:r>
        </a:p>
      </xdr:txBody>
    </xdr:sp>
    <xdr:clientData/>
  </xdr:twoCellAnchor>
  <xdr:twoCellAnchor>
    <xdr:from>
      <xdr:col>25</xdr:col>
      <xdr:colOff>221455</xdr:colOff>
      <xdr:row>33</xdr:row>
      <xdr:rowOff>83346</xdr:rowOff>
    </xdr:from>
    <xdr:to>
      <xdr:col>26</xdr:col>
      <xdr:colOff>271461</xdr:colOff>
      <xdr:row>35</xdr:row>
      <xdr:rowOff>71440</xdr:rowOff>
    </xdr:to>
    <xdr:sp macro="" textlink="">
      <xdr:nvSpPr>
        <xdr:cNvPr id="96" name="TextBox 95"/>
        <xdr:cNvSpPr txBox="1"/>
      </xdr:nvSpPr>
      <xdr:spPr>
        <a:xfrm>
          <a:off x="16318705" y="7084221"/>
          <a:ext cx="657225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Large</a:t>
          </a:r>
        </a:p>
      </xdr:txBody>
    </xdr:sp>
    <xdr:clientData/>
  </xdr:twoCellAnchor>
  <xdr:twoCellAnchor>
    <xdr:from>
      <xdr:col>18</xdr:col>
      <xdr:colOff>571499</xdr:colOff>
      <xdr:row>31</xdr:row>
      <xdr:rowOff>166688</xdr:rowOff>
    </xdr:from>
    <xdr:to>
      <xdr:col>20</xdr:col>
      <xdr:colOff>14287</xdr:colOff>
      <xdr:row>33</xdr:row>
      <xdr:rowOff>154782</xdr:rowOff>
    </xdr:to>
    <xdr:sp macro="" textlink="">
      <xdr:nvSpPr>
        <xdr:cNvPr id="100" name="TextBox 99"/>
        <xdr:cNvSpPr txBox="1"/>
      </xdr:nvSpPr>
      <xdr:spPr>
        <a:xfrm>
          <a:off x="12739687" y="6786563"/>
          <a:ext cx="657225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CY</a:t>
          </a:r>
        </a:p>
      </xdr:txBody>
    </xdr:sp>
    <xdr:clientData/>
  </xdr:twoCellAnchor>
  <xdr:twoCellAnchor>
    <xdr:from>
      <xdr:col>15</xdr:col>
      <xdr:colOff>130967</xdr:colOff>
      <xdr:row>23</xdr:row>
      <xdr:rowOff>71437</xdr:rowOff>
    </xdr:from>
    <xdr:to>
      <xdr:col>18</xdr:col>
      <xdr:colOff>248390</xdr:colOff>
      <xdr:row>34</xdr:row>
      <xdr:rowOff>167235</xdr:rowOff>
    </xdr:to>
    <xdr:graphicFrame macro="">
      <xdr:nvGraphicFramePr>
        <xdr:cNvPr id="101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166688</xdr:colOff>
      <xdr:row>31</xdr:row>
      <xdr:rowOff>142875</xdr:rowOff>
    </xdr:from>
    <xdr:to>
      <xdr:col>17</xdr:col>
      <xdr:colOff>216694</xdr:colOff>
      <xdr:row>33</xdr:row>
      <xdr:rowOff>130969</xdr:rowOff>
    </xdr:to>
    <xdr:sp macro="" textlink="">
      <xdr:nvSpPr>
        <xdr:cNvPr id="102" name="TextBox 101"/>
        <xdr:cNvSpPr txBox="1"/>
      </xdr:nvSpPr>
      <xdr:spPr>
        <a:xfrm>
          <a:off x="11120438" y="6762750"/>
          <a:ext cx="657225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accent1">
                  <a:lumMod val="75000"/>
                </a:schemeClr>
              </a:solidFill>
            </a:rPr>
            <a:t>PY</a:t>
          </a:r>
        </a:p>
      </xdr:txBody>
    </xdr:sp>
    <xdr:clientData/>
  </xdr:twoCellAnchor>
  <xdr:twoCellAnchor>
    <xdr:from>
      <xdr:col>11</xdr:col>
      <xdr:colOff>487303</xdr:colOff>
      <xdr:row>35</xdr:row>
      <xdr:rowOff>12883</xdr:rowOff>
    </xdr:from>
    <xdr:to>
      <xdr:col>15</xdr:col>
      <xdr:colOff>590488</xdr:colOff>
      <xdr:row>36</xdr:row>
      <xdr:rowOff>132353</xdr:rowOff>
    </xdr:to>
    <xdr:sp macro="" textlink="">
      <xdr:nvSpPr>
        <xdr:cNvPr id="103" name="TextBox 102"/>
        <xdr:cNvSpPr txBox="1"/>
      </xdr:nvSpPr>
      <xdr:spPr>
        <a:xfrm>
          <a:off x="8226366" y="7394758"/>
          <a:ext cx="2532060" cy="309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accent1">
                  <a:lumMod val="75000"/>
                </a:schemeClr>
              </a:solidFill>
              <a:latin typeface="+mn-lt"/>
            </a:rPr>
            <a:t>3</a:t>
          </a:r>
          <a:r>
            <a:rPr lang="en-AU" sz="1600" baseline="0">
              <a:solidFill>
                <a:schemeClr val="accent1">
                  <a:lumMod val="75000"/>
                </a:schemeClr>
              </a:solidFill>
              <a:latin typeface="+mn-lt"/>
            </a:rPr>
            <a:t> Years Prior</a:t>
          </a:r>
          <a:endParaRPr lang="en-AU" sz="16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J9" sqref="J9"/>
    </sheetView>
  </sheetViews>
  <sheetFormatPr defaultRowHeight="15" x14ac:dyDescent="0.25"/>
  <cols>
    <col min="1" max="1" width="12.42578125" style="3" bestFit="1" customWidth="1"/>
    <col min="2" max="2" width="9.140625" style="3"/>
    <col min="3" max="3" width="20" style="3" bestFit="1" customWidth="1"/>
    <col min="4" max="4" width="9.85546875" style="3" customWidth="1"/>
    <col min="5" max="9" width="9.140625" style="3"/>
    <col min="10" max="12" width="9.140625" style="21"/>
    <col min="13" max="16384" width="9.140625" style="3"/>
  </cols>
  <sheetData>
    <row r="1" spans="1:12" x14ac:dyDescent="0.25">
      <c r="A1" s="3" t="s">
        <v>4</v>
      </c>
      <c r="G1" s="5" t="s">
        <v>3</v>
      </c>
      <c r="K1" s="21" t="s">
        <v>9</v>
      </c>
      <c r="L1" s="21" t="s">
        <v>3</v>
      </c>
    </row>
    <row r="2" spans="1:12" x14ac:dyDescent="0.25">
      <c r="A2" s="3" t="s">
        <v>10</v>
      </c>
      <c r="G2" s="3" t="s">
        <v>2</v>
      </c>
      <c r="J2" s="21">
        <v>1</v>
      </c>
      <c r="K2" s="21" t="s">
        <v>38</v>
      </c>
      <c r="L2" s="21" t="s">
        <v>2</v>
      </c>
    </row>
    <row r="3" spans="1:12" x14ac:dyDescent="0.25">
      <c r="A3" s="3" t="s">
        <v>11</v>
      </c>
      <c r="G3" s="3" t="s">
        <v>1</v>
      </c>
      <c r="J3" s="21">
        <v>2</v>
      </c>
      <c r="K3" s="21" t="s">
        <v>27</v>
      </c>
      <c r="L3" s="21" t="s">
        <v>1</v>
      </c>
    </row>
    <row r="4" spans="1:12" x14ac:dyDescent="0.25">
      <c r="A4" s="3" t="s">
        <v>12</v>
      </c>
      <c r="G4" s="3" t="s">
        <v>0</v>
      </c>
      <c r="J4" s="21">
        <v>3</v>
      </c>
      <c r="K4" s="21" t="s">
        <v>16</v>
      </c>
      <c r="L4" s="21" t="s">
        <v>0</v>
      </c>
    </row>
    <row r="5" spans="1:12" x14ac:dyDescent="0.25">
      <c r="A5" s="3" t="s">
        <v>13</v>
      </c>
      <c r="D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89"/>
  <sheetViews>
    <sheetView zoomScaleNormal="100" workbookViewId="0">
      <pane ySplit="1" topLeftCell="A2" activePane="bottomLeft" state="frozen"/>
      <selection activeCell="W4" sqref="W4"/>
      <selection pane="bottomLeft" activeCell="D1" sqref="D1:O1"/>
    </sheetView>
  </sheetViews>
  <sheetFormatPr defaultRowHeight="15" x14ac:dyDescent="0.25"/>
  <cols>
    <col min="1" max="1" width="10.28515625" style="9" bestFit="1" customWidth="1"/>
    <col min="2" max="2" width="10.28515625" style="9" customWidth="1"/>
    <col min="3" max="3" width="13" style="9" bestFit="1" customWidth="1"/>
    <col min="4" max="15" width="13.28515625" style="9" bestFit="1" customWidth="1"/>
    <col min="16" max="16" width="14.28515625" style="9" customWidth="1"/>
    <col min="17" max="16384" width="9.140625" style="9"/>
  </cols>
  <sheetData>
    <row r="1" spans="1:28" x14ac:dyDescent="0.25">
      <c r="A1" s="20" t="s">
        <v>45</v>
      </c>
      <c r="B1" s="20" t="s">
        <v>9</v>
      </c>
      <c r="C1" s="20" t="s">
        <v>44</v>
      </c>
      <c r="D1" s="50" t="s">
        <v>84</v>
      </c>
      <c r="E1" s="50" t="s">
        <v>85</v>
      </c>
      <c r="F1" s="50" t="s">
        <v>86</v>
      </c>
      <c r="G1" s="50" t="s">
        <v>87</v>
      </c>
      <c r="H1" s="50" t="s">
        <v>88</v>
      </c>
      <c r="I1" s="50" t="s">
        <v>89</v>
      </c>
      <c r="J1" s="50" t="s">
        <v>78</v>
      </c>
      <c r="K1" s="50" t="s">
        <v>79</v>
      </c>
      <c r="L1" s="50" t="s">
        <v>80</v>
      </c>
      <c r="M1" s="50" t="s">
        <v>81</v>
      </c>
      <c r="N1" s="50" t="s">
        <v>82</v>
      </c>
      <c r="O1" s="50" t="s">
        <v>83</v>
      </c>
      <c r="P1" s="18" t="s">
        <v>7</v>
      </c>
    </row>
    <row r="2" spans="1:28" x14ac:dyDescent="0.25">
      <c r="A2" s="9" t="s">
        <v>6</v>
      </c>
      <c r="B2" s="15" t="s">
        <v>38</v>
      </c>
      <c r="C2" s="14" t="s">
        <v>10</v>
      </c>
      <c r="D2" s="41">
        <v>703800</v>
      </c>
      <c r="E2" s="41">
        <v>761300</v>
      </c>
      <c r="F2" s="41">
        <v>752100</v>
      </c>
      <c r="G2" s="41">
        <v>736000</v>
      </c>
      <c r="H2" s="41">
        <v>678500</v>
      </c>
      <c r="I2" s="41">
        <v>692300</v>
      </c>
      <c r="J2" s="41">
        <v>637100</v>
      </c>
      <c r="K2" s="41">
        <v>598000</v>
      </c>
      <c r="L2" s="41">
        <v>598000</v>
      </c>
      <c r="M2" s="41">
        <v>604900</v>
      </c>
      <c r="N2" s="41">
        <v>657800</v>
      </c>
      <c r="O2" s="41">
        <v>678500</v>
      </c>
      <c r="P2" s="10">
        <f t="shared" ref="P2:P11" si="0">SUM(D2:O2)</f>
        <v>8098300</v>
      </c>
    </row>
    <row r="3" spans="1:28" x14ac:dyDescent="0.25">
      <c r="A3" s="9" t="s">
        <v>6</v>
      </c>
      <c r="B3" s="15" t="s">
        <v>38</v>
      </c>
      <c r="C3" s="14" t="s">
        <v>12</v>
      </c>
      <c r="D3" s="41">
        <v>535900</v>
      </c>
      <c r="E3" s="41">
        <v>526700</v>
      </c>
      <c r="F3" s="41">
        <v>512900</v>
      </c>
      <c r="G3" s="41">
        <v>496800</v>
      </c>
      <c r="H3" s="41">
        <v>517500</v>
      </c>
      <c r="I3" s="41">
        <v>492200</v>
      </c>
      <c r="J3" s="41">
        <v>441600</v>
      </c>
      <c r="K3" s="41">
        <v>416300</v>
      </c>
      <c r="L3" s="41">
        <v>386400</v>
      </c>
      <c r="M3" s="41">
        <v>420900</v>
      </c>
      <c r="N3" s="41">
        <v>404800</v>
      </c>
      <c r="O3" s="41">
        <v>437000</v>
      </c>
      <c r="P3" s="10">
        <f t="shared" si="0"/>
        <v>5589000</v>
      </c>
    </row>
    <row r="4" spans="1:28" x14ac:dyDescent="0.25">
      <c r="A4" s="9" t="s">
        <v>6</v>
      </c>
      <c r="B4" s="17" t="s">
        <v>38</v>
      </c>
      <c r="C4" s="14" t="s">
        <v>11</v>
      </c>
      <c r="D4" s="41">
        <v>425500</v>
      </c>
      <c r="E4" s="41">
        <v>416300</v>
      </c>
      <c r="F4" s="41">
        <v>404800</v>
      </c>
      <c r="G4" s="41">
        <v>425500</v>
      </c>
      <c r="H4" s="41">
        <v>450800</v>
      </c>
      <c r="I4" s="41">
        <v>414000</v>
      </c>
      <c r="J4" s="41">
        <v>377200</v>
      </c>
      <c r="K4" s="41">
        <v>365700</v>
      </c>
      <c r="L4" s="41">
        <v>384100</v>
      </c>
      <c r="M4" s="41">
        <v>423200</v>
      </c>
      <c r="N4" s="41">
        <v>414000</v>
      </c>
      <c r="O4" s="41">
        <v>434700</v>
      </c>
      <c r="P4" s="10">
        <f t="shared" si="0"/>
        <v>4935800</v>
      </c>
    </row>
    <row r="5" spans="1:28" x14ac:dyDescent="0.25">
      <c r="A5" s="9" t="s">
        <v>6</v>
      </c>
      <c r="B5" s="17" t="s">
        <v>38</v>
      </c>
      <c r="C5" s="14" t="s">
        <v>13</v>
      </c>
      <c r="D5" s="41">
        <v>742900</v>
      </c>
      <c r="E5" s="41">
        <v>772800</v>
      </c>
      <c r="F5" s="41">
        <v>777400</v>
      </c>
      <c r="G5" s="41">
        <v>731400</v>
      </c>
      <c r="H5" s="41">
        <v>752100</v>
      </c>
      <c r="I5" s="41">
        <v>791199.99999999988</v>
      </c>
      <c r="J5" s="41">
        <v>837200</v>
      </c>
      <c r="K5" s="41">
        <v>897000</v>
      </c>
      <c r="L5" s="41">
        <v>816500</v>
      </c>
      <c r="M5" s="41">
        <v>816500</v>
      </c>
      <c r="N5" s="41">
        <v>880900</v>
      </c>
      <c r="O5" s="41">
        <v>959100</v>
      </c>
      <c r="P5" s="10">
        <f t="shared" si="0"/>
        <v>9775000</v>
      </c>
    </row>
    <row r="6" spans="1:28" x14ac:dyDescent="0.25">
      <c r="A6" s="9" t="s">
        <v>6</v>
      </c>
      <c r="B6" s="17" t="s">
        <v>38</v>
      </c>
      <c r="C6" s="14" t="s">
        <v>43</v>
      </c>
      <c r="D6" s="41">
        <v>756700</v>
      </c>
      <c r="E6" s="41">
        <v>786600.00000000012</v>
      </c>
      <c r="F6" s="41">
        <v>768200</v>
      </c>
      <c r="G6" s="41">
        <v>715300</v>
      </c>
      <c r="H6" s="41">
        <v>763600</v>
      </c>
      <c r="I6" s="41">
        <v>710700</v>
      </c>
      <c r="J6" s="41">
        <v>724500</v>
      </c>
      <c r="K6" s="41">
        <v>731400</v>
      </c>
      <c r="L6" s="41">
        <v>710700</v>
      </c>
      <c r="M6" s="41">
        <v>690000</v>
      </c>
      <c r="N6" s="41">
        <v>669300</v>
      </c>
      <c r="O6" s="41">
        <v>662400</v>
      </c>
      <c r="P6" s="10">
        <f t="shared" si="0"/>
        <v>8689400</v>
      </c>
    </row>
    <row r="7" spans="1:28" x14ac:dyDescent="0.25">
      <c r="A7" s="9" t="s">
        <v>6</v>
      </c>
      <c r="B7" s="17" t="s">
        <v>38</v>
      </c>
      <c r="C7" s="14" t="s">
        <v>42</v>
      </c>
      <c r="D7" s="41">
        <v>841800</v>
      </c>
      <c r="E7" s="41">
        <v>860200</v>
      </c>
      <c r="F7" s="41">
        <v>894700</v>
      </c>
      <c r="G7" s="41">
        <v>814200</v>
      </c>
      <c r="H7" s="41">
        <v>823400</v>
      </c>
      <c r="I7" s="41">
        <v>880900</v>
      </c>
      <c r="J7" s="41">
        <v>862500</v>
      </c>
      <c r="K7" s="41">
        <v>828000</v>
      </c>
      <c r="L7" s="41">
        <v>795799.99999999988</v>
      </c>
      <c r="M7" s="41">
        <v>763600</v>
      </c>
      <c r="N7" s="41">
        <v>770500</v>
      </c>
      <c r="O7" s="41">
        <v>809600</v>
      </c>
      <c r="P7" s="10">
        <f t="shared" si="0"/>
        <v>9945200</v>
      </c>
    </row>
    <row r="8" spans="1:28" x14ac:dyDescent="0.25">
      <c r="A8" s="9" t="s">
        <v>6</v>
      </c>
      <c r="B8" s="17" t="s">
        <v>38</v>
      </c>
      <c r="C8" s="14" t="s">
        <v>41</v>
      </c>
      <c r="D8" s="41">
        <v>395599.99999999994</v>
      </c>
      <c r="E8" s="41">
        <v>386400</v>
      </c>
      <c r="F8" s="41">
        <v>372600</v>
      </c>
      <c r="G8" s="41">
        <v>354200</v>
      </c>
      <c r="H8" s="41">
        <v>345000</v>
      </c>
      <c r="I8" s="41">
        <v>312800</v>
      </c>
      <c r="J8" s="41">
        <v>335800</v>
      </c>
      <c r="K8" s="41">
        <v>340400</v>
      </c>
      <c r="L8" s="41">
        <v>377200</v>
      </c>
      <c r="M8" s="41">
        <v>368000</v>
      </c>
      <c r="N8" s="41">
        <v>386400</v>
      </c>
      <c r="O8" s="41">
        <v>368000</v>
      </c>
      <c r="P8" s="10">
        <f t="shared" si="0"/>
        <v>4342400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9" t="s">
        <v>6</v>
      </c>
      <c r="B9" s="17" t="s">
        <v>38</v>
      </c>
      <c r="C9" s="14" t="s">
        <v>40</v>
      </c>
      <c r="D9" s="41">
        <v>1196000</v>
      </c>
      <c r="E9" s="41">
        <v>1202900</v>
      </c>
      <c r="F9" s="41">
        <v>1235100</v>
      </c>
      <c r="G9" s="41">
        <v>1147700</v>
      </c>
      <c r="H9" s="41">
        <v>1159200</v>
      </c>
      <c r="I9" s="41">
        <v>1276500</v>
      </c>
      <c r="J9" s="41">
        <v>1237400</v>
      </c>
      <c r="K9" s="41">
        <v>1288000.0000000002</v>
      </c>
      <c r="L9" s="41">
        <v>1352400</v>
      </c>
      <c r="M9" s="41">
        <v>1216700</v>
      </c>
      <c r="N9" s="41">
        <v>1276500</v>
      </c>
      <c r="O9" s="41">
        <v>1276500</v>
      </c>
      <c r="P9" s="10">
        <f t="shared" si="0"/>
        <v>14864900</v>
      </c>
    </row>
    <row r="10" spans="1:28" x14ac:dyDescent="0.25">
      <c r="A10" s="9" t="s">
        <v>6</v>
      </c>
      <c r="B10" s="17" t="s">
        <v>38</v>
      </c>
      <c r="C10" s="14" t="s">
        <v>39</v>
      </c>
      <c r="D10" s="41">
        <v>1097100</v>
      </c>
      <c r="E10" s="41">
        <v>1122400</v>
      </c>
      <c r="F10" s="41">
        <v>1136200</v>
      </c>
      <c r="G10" s="41">
        <v>1205200</v>
      </c>
      <c r="H10" s="41">
        <v>1324800</v>
      </c>
      <c r="I10" s="41">
        <v>1205200</v>
      </c>
      <c r="J10" s="41">
        <v>1156900</v>
      </c>
      <c r="K10" s="41">
        <v>1145400</v>
      </c>
      <c r="L10" s="41">
        <v>1145400</v>
      </c>
      <c r="M10" s="41">
        <v>1076400</v>
      </c>
      <c r="N10" s="41">
        <v>1120100</v>
      </c>
      <c r="O10" s="41">
        <v>1108600</v>
      </c>
      <c r="P10" s="10">
        <f t="shared" si="0"/>
        <v>13843700</v>
      </c>
    </row>
    <row r="11" spans="1:28" x14ac:dyDescent="0.25">
      <c r="A11" s="9" t="s">
        <v>6</v>
      </c>
      <c r="B11" s="17" t="s">
        <v>38</v>
      </c>
      <c r="C11" s="14" t="s">
        <v>37</v>
      </c>
      <c r="D11" s="41">
        <v>620494</v>
      </c>
      <c r="E11" s="41">
        <v>645012</v>
      </c>
      <c r="F11" s="41">
        <v>629924</v>
      </c>
      <c r="G11" s="41">
        <v>586546</v>
      </c>
      <c r="H11" s="41">
        <v>626152</v>
      </c>
      <c r="I11" s="41">
        <v>582774</v>
      </c>
      <c r="J11" s="41">
        <v>594090</v>
      </c>
      <c r="K11" s="41">
        <v>599748</v>
      </c>
      <c r="L11" s="41">
        <v>582774</v>
      </c>
      <c r="M11" s="41">
        <v>565800</v>
      </c>
      <c r="N11" s="41">
        <v>548826</v>
      </c>
      <c r="O11" s="41">
        <v>543168</v>
      </c>
      <c r="P11" s="10">
        <f t="shared" si="0"/>
        <v>7125308</v>
      </c>
    </row>
    <row r="12" spans="1:28" x14ac:dyDescent="0.25">
      <c r="B12" s="17"/>
      <c r="C12" s="17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28" x14ac:dyDescent="0.25">
      <c r="A13" s="9" t="s">
        <v>5</v>
      </c>
      <c r="B13" s="17" t="s">
        <v>38</v>
      </c>
      <c r="C13" s="14" t="s">
        <v>10</v>
      </c>
      <c r="D13" s="42">
        <v>668610</v>
      </c>
      <c r="E13" s="42">
        <v>723235</v>
      </c>
      <c r="F13" s="42">
        <v>714495</v>
      </c>
      <c r="G13" s="42">
        <v>699200</v>
      </c>
      <c r="H13" s="42">
        <v>644575</v>
      </c>
      <c r="I13" s="42">
        <v>657685</v>
      </c>
      <c r="J13" s="42">
        <v>605245</v>
      </c>
      <c r="K13" s="42">
        <v>568100</v>
      </c>
      <c r="L13" s="42">
        <v>544180</v>
      </c>
      <c r="M13" s="42">
        <v>550459</v>
      </c>
      <c r="N13" s="42">
        <v>598598</v>
      </c>
      <c r="O13" s="42">
        <v>617435</v>
      </c>
      <c r="P13" s="10">
        <f t="shared" ref="P13:P22" si="1">SUM(D13:O13)</f>
        <v>7591817</v>
      </c>
    </row>
    <row r="14" spans="1:28" x14ac:dyDescent="0.25">
      <c r="A14" s="9" t="s">
        <v>5</v>
      </c>
      <c r="B14" s="17" t="s">
        <v>38</v>
      </c>
      <c r="C14" s="14" t="s">
        <v>12</v>
      </c>
      <c r="D14" s="42">
        <v>509105</v>
      </c>
      <c r="E14" s="42">
        <v>500365</v>
      </c>
      <c r="F14" s="42">
        <v>487255</v>
      </c>
      <c r="G14" s="42">
        <v>471960</v>
      </c>
      <c r="H14" s="42">
        <v>491625</v>
      </c>
      <c r="I14" s="42">
        <v>467590</v>
      </c>
      <c r="J14" s="42">
        <v>419520</v>
      </c>
      <c r="K14" s="42">
        <v>395485</v>
      </c>
      <c r="L14" s="42">
        <v>351624</v>
      </c>
      <c r="M14" s="42">
        <v>383019</v>
      </c>
      <c r="N14" s="42">
        <v>368368</v>
      </c>
      <c r="O14" s="42">
        <v>397670</v>
      </c>
      <c r="P14" s="10">
        <f t="shared" si="1"/>
        <v>5243586</v>
      </c>
    </row>
    <row r="15" spans="1:28" x14ac:dyDescent="0.25">
      <c r="A15" s="9" t="s">
        <v>5</v>
      </c>
      <c r="B15" s="17" t="s">
        <v>38</v>
      </c>
      <c r="C15" s="14" t="s">
        <v>11</v>
      </c>
      <c r="D15" s="42">
        <v>404225</v>
      </c>
      <c r="E15" s="42">
        <v>395485</v>
      </c>
      <c r="F15" s="42">
        <v>384560</v>
      </c>
      <c r="G15" s="42">
        <v>404225</v>
      </c>
      <c r="H15" s="42">
        <v>428260</v>
      </c>
      <c r="I15" s="42">
        <v>393300</v>
      </c>
      <c r="J15" s="42">
        <v>358340</v>
      </c>
      <c r="K15" s="42">
        <v>347415</v>
      </c>
      <c r="L15" s="42">
        <v>349531</v>
      </c>
      <c r="M15" s="42">
        <v>385112</v>
      </c>
      <c r="N15" s="42">
        <v>376740</v>
      </c>
      <c r="O15" s="42">
        <v>395577</v>
      </c>
      <c r="P15" s="10">
        <f t="shared" si="1"/>
        <v>4622770</v>
      </c>
    </row>
    <row r="16" spans="1:28" x14ac:dyDescent="0.25">
      <c r="A16" s="9" t="s">
        <v>5</v>
      </c>
      <c r="B16" s="17" t="s">
        <v>38</v>
      </c>
      <c r="C16" s="14" t="s">
        <v>13</v>
      </c>
      <c r="D16" s="42">
        <v>705755</v>
      </c>
      <c r="E16" s="42">
        <v>734160</v>
      </c>
      <c r="F16" s="42">
        <v>738530</v>
      </c>
      <c r="G16" s="42">
        <v>694830</v>
      </c>
      <c r="H16" s="42">
        <v>714495</v>
      </c>
      <c r="I16" s="42">
        <v>751639.99999999988</v>
      </c>
      <c r="J16" s="42">
        <v>795340</v>
      </c>
      <c r="K16" s="42">
        <v>852150</v>
      </c>
      <c r="L16" s="42">
        <v>743015</v>
      </c>
      <c r="M16" s="42">
        <v>743015</v>
      </c>
      <c r="N16" s="42">
        <v>801619</v>
      </c>
      <c r="O16" s="42">
        <v>872781</v>
      </c>
      <c r="P16" s="10">
        <f t="shared" si="1"/>
        <v>9147330</v>
      </c>
    </row>
    <row r="17" spans="1:28" x14ac:dyDescent="0.25">
      <c r="A17" s="9" t="s">
        <v>5</v>
      </c>
      <c r="B17" s="17" t="s">
        <v>38</v>
      </c>
      <c r="C17" s="14" t="s">
        <v>43</v>
      </c>
      <c r="D17" s="41">
        <v>832370.00000000012</v>
      </c>
      <c r="E17" s="41">
        <v>865260.00000000023</v>
      </c>
      <c r="F17" s="41">
        <v>845020.00000000012</v>
      </c>
      <c r="G17" s="41">
        <v>786830.00000000012</v>
      </c>
      <c r="H17" s="41">
        <v>839960.00000000012</v>
      </c>
      <c r="I17" s="41">
        <v>781770.00000000012</v>
      </c>
      <c r="J17" s="41">
        <v>796950.00000000012</v>
      </c>
      <c r="K17" s="41">
        <v>665574</v>
      </c>
      <c r="L17" s="41">
        <v>646737</v>
      </c>
      <c r="M17" s="41">
        <v>627900</v>
      </c>
      <c r="N17" s="41">
        <v>609063</v>
      </c>
      <c r="O17" s="41">
        <v>602784</v>
      </c>
      <c r="P17" s="10">
        <f t="shared" si="1"/>
        <v>8900218</v>
      </c>
    </row>
    <row r="18" spans="1:28" x14ac:dyDescent="0.25">
      <c r="A18" s="9" t="s">
        <v>5</v>
      </c>
      <c r="B18" s="17" t="s">
        <v>38</v>
      </c>
      <c r="C18" s="14" t="s">
        <v>42</v>
      </c>
      <c r="D18" s="42">
        <v>799710</v>
      </c>
      <c r="E18" s="42">
        <v>817190</v>
      </c>
      <c r="F18" s="42">
        <v>849965</v>
      </c>
      <c r="G18" s="42">
        <v>773490</v>
      </c>
      <c r="H18" s="42">
        <v>782230</v>
      </c>
      <c r="I18" s="42">
        <v>836855</v>
      </c>
      <c r="J18" s="42">
        <v>819375</v>
      </c>
      <c r="K18" s="42">
        <v>786600</v>
      </c>
      <c r="L18" s="42">
        <v>724177.99999999988</v>
      </c>
      <c r="M18" s="42">
        <v>694876</v>
      </c>
      <c r="N18" s="42">
        <v>701155</v>
      </c>
      <c r="O18" s="42">
        <v>736736</v>
      </c>
      <c r="P18" s="10">
        <f t="shared" si="1"/>
        <v>9322360</v>
      </c>
    </row>
    <row r="19" spans="1:28" x14ac:dyDescent="0.25">
      <c r="A19" s="9" t="s">
        <v>5</v>
      </c>
      <c r="B19" s="17" t="s">
        <v>38</v>
      </c>
      <c r="C19" s="14" t="s">
        <v>41</v>
      </c>
      <c r="D19" s="41">
        <v>381800</v>
      </c>
      <c r="E19" s="41">
        <v>345000</v>
      </c>
      <c r="F19" s="41">
        <v>312800</v>
      </c>
      <c r="G19" s="41">
        <v>280600</v>
      </c>
      <c r="H19" s="41">
        <v>253000</v>
      </c>
      <c r="I19" s="41">
        <v>225400</v>
      </c>
      <c r="J19" s="41">
        <v>202400</v>
      </c>
      <c r="K19" s="41">
        <v>184000</v>
      </c>
      <c r="L19" s="41">
        <v>165600</v>
      </c>
      <c r="M19" s="41">
        <v>147200</v>
      </c>
      <c r="N19" s="41">
        <v>133400</v>
      </c>
      <c r="O19" s="41">
        <v>119600</v>
      </c>
      <c r="P19" s="10">
        <f t="shared" si="1"/>
        <v>2750800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25">
      <c r="A20" s="9" t="s">
        <v>5</v>
      </c>
      <c r="B20" s="17" t="s">
        <v>38</v>
      </c>
      <c r="C20" s="14" t="s">
        <v>40</v>
      </c>
      <c r="D20" s="41">
        <v>1315600</v>
      </c>
      <c r="E20" s="41">
        <v>1323190</v>
      </c>
      <c r="F20" s="41">
        <v>1358610</v>
      </c>
      <c r="G20" s="41">
        <v>1262470</v>
      </c>
      <c r="H20" s="41">
        <v>1275120</v>
      </c>
      <c r="I20" s="41">
        <v>1341601.5</v>
      </c>
      <c r="J20" s="41">
        <v>1300507.3999999999</v>
      </c>
      <c r="K20" s="41">
        <v>1353688.0000000002</v>
      </c>
      <c r="L20" s="41">
        <v>1421372.4</v>
      </c>
      <c r="M20" s="41">
        <v>1278751.7</v>
      </c>
      <c r="N20" s="41">
        <v>1341601.5</v>
      </c>
      <c r="O20" s="41">
        <v>1341601.5</v>
      </c>
      <c r="P20" s="10">
        <f t="shared" si="1"/>
        <v>15914114</v>
      </c>
    </row>
    <row r="21" spans="1:28" x14ac:dyDescent="0.25">
      <c r="A21" s="9" t="s">
        <v>5</v>
      </c>
      <c r="B21" s="17" t="s">
        <v>38</v>
      </c>
      <c r="C21" s="14" t="s">
        <v>39</v>
      </c>
      <c r="D21" s="42">
        <v>1042245</v>
      </c>
      <c r="E21" s="42">
        <v>1066280</v>
      </c>
      <c r="F21" s="42">
        <v>1079390</v>
      </c>
      <c r="G21" s="42">
        <v>1144940</v>
      </c>
      <c r="H21" s="42">
        <v>1258560</v>
      </c>
      <c r="I21" s="42">
        <v>1144940</v>
      </c>
      <c r="J21" s="42">
        <v>1099055</v>
      </c>
      <c r="K21" s="42">
        <v>1088130</v>
      </c>
      <c r="L21" s="42">
        <v>1042314</v>
      </c>
      <c r="M21" s="42">
        <v>979524</v>
      </c>
      <c r="N21" s="42">
        <v>1019291</v>
      </c>
      <c r="O21" s="42">
        <v>1008826</v>
      </c>
      <c r="P21" s="10">
        <f t="shared" si="1"/>
        <v>12973495</v>
      </c>
    </row>
    <row r="22" spans="1:28" x14ac:dyDescent="0.25">
      <c r="A22" s="9" t="s">
        <v>5</v>
      </c>
      <c r="B22" s="17" t="s">
        <v>38</v>
      </c>
      <c r="C22" s="14" t="s">
        <v>37</v>
      </c>
      <c r="D22" s="41">
        <v>682543.4</v>
      </c>
      <c r="E22" s="41">
        <v>709513.20000000019</v>
      </c>
      <c r="F22" s="41">
        <v>692916.4</v>
      </c>
      <c r="G22" s="41">
        <v>645200.60000000009</v>
      </c>
      <c r="H22" s="41">
        <v>688767.20000000007</v>
      </c>
      <c r="I22" s="41">
        <v>641051.4</v>
      </c>
      <c r="J22" s="41">
        <v>653499</v>
      </c>
      <c r="K22" s="41">
        <v>545770.67999999993</v>
      </c>
      <c r="L22" s="41">
        <v>530324.34</v>
      </c>
      <c r="M22" s="41">
        <v>514877.99999999994</v>
      </c>
      <c r="N22" s="41">
        <v>499431.66</v>
      </c>
      <c r="O22" s="41">
        <v>494282.87999999995</v>
      </c>
      <c r="P22" s="10">
        <f t="shared" si="1"/>
        <v>7298178.7599999998</v>
      </c>
    </row>
    <row r="23" spans="1:28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8" x14ac:dyDescent="0.25">
      <c r="A24" s="9" t="s">
        <v>6</v>
      </c>
      <c r="B24" s="17" t="s">
        <v>27</v>
      </c>
      <c r="C24" s="14" t="s">
        <v>36</v>
      </c>
      <c r="D24" s="42">
        <v>710838</v>
      </c>
      <c r="E24" s="42">
        <v>768913</v>
      </c>
      <c r="F24" s="42">
        <v>759621</v>
      </c>
      <c r="G24" s="42">
        <v>743360</v>
      </c>
      <c r="H24" s="42">
        <v>746350.00000000012</v>
      </c>
      <c r="I24" s="42">
        <v>761530.00000000012</v>
      </c>
      <c r="J24" s="42">
        <v>700810</v>
      </c>
      <c r="K24" s="42">
        <v>657800</v>
      </c>
      <c r="L24" s="42">
        <v>657800</v>
      </c>
      <c r="M24" s="42">
        <v>665390</v>
      </c>
      <c r="N24" s="42">
        <v>723580.00000000012</v>
      </c>
      <c r="O24" s="42">
        <v>746350.00000000012</v>
      </c>
      <c r="P24" s="10">
        <f t="shared" ref="P24:P33" si="2">SUM(D24:O24)</f>
        <v>8642342</v>
      </c>
    </row>
    <row r="25" spans="1:28" x14ac:dyDescent="0.25">
      <c r="A25" s="9" t="s">
        <v>6</v>
      </c>
      <c r="B25" s="17" t="s">
        <v>27</v>
      </c>
      <c r="C25" s="14" t="s">
        <v>35</v>
      </c>
      <c r="D25" s="42">
        <v>589490</v>
      </c>
      <c r="E25" s="42">
        <v>579370</v>
      </c>
      <c r="F25" s="42">
        <v>564190</v>
      </c>
      <c r="G25" s="42">
        <v>546480</v>
      </c>
      <c r="H25" s="42">
        <v>569250</v>
      </c>
      <c r="I25" s="42">
        <v>541420</v>
      </c>
      <c r="J25" s="42">
        <v>485760.00000000006</v>
      </c>
      <c r="K25" s="42">
        <v>457930.00000000006</v>
      </c>
      <c r="L25" s="42">
        <v>425040.00000000006</v>
      </c>
      <c r="M25" s="42">
        <v>462990.00000000006</v>
      </c>
      <c r="N25" s="42">
        <v>445280.00000000006</v>
      </c>
      <c r="O25" s="42">
        <v>480700.00000000006</v>
      </c>
      <c r="P25" s="10">
        <f t="shared" si="2"/>
        <v>6147900</v>
      </c>
    </row>
    <row r="26" spans="1:28" x14ac:dyDescent="0.25">
      <c r="A26" s="9" t="s">
        <v>6</v>
      </c>
      <c r="B26" s="17" t="s">
        <v>27</v>
      </c>
      <c r="C26" s="14" t="s">
        <v>34</v>
      </c>
      <c r="D26" s="42">
        <v>468050.00000000006</v>
      </c>
      <c r="E26" s="42">
        <v>457930.00000000006</v>
      </c>
      <c r="F26" s="42">
        <v>445280.00000000006</v>
      </c>
      <c r="G26" s="42">
        <v>468050.00000000006</v>
      </c>
      <c r="H26" s="42">
        <v>495880.00000000006</v>
      </c>
      <c r="I26" s="42">
        <v>455400.00000000006</v>
      </c>
      <c r="J26" s="42">
        <v>414920.00000000006</v>
      </c>
      <c r="K26" s="42">
        <v>402270.00000000006</v>
      </c>
      <c r="L26" s="42">
        <v>422510.00000000006</v>
      </c>
      <c r="M26" s="42">
        <v>465520.00000000006</v>
      </c>
      <c r="N26" s="42">
        <v>455400.00000000006</v>
      </c>
      <c r="O26" s="42">
        <v>478170.00000000006</v>
      </c>
      <c r="P26" s="10">
        <f t="shared" si="2"/>
        <v>5429380.0000000009</v>
      </c>
    </row>
    <row r="27" spans="1:28" x14ac:dyDescent="0.25">
      <c r="A27" s="9" t="s">
        <v>6</v>
      </c>
      <c r="B27" s="17" t="s">
        <v>27</v>
      </c>
      <c r="C27" s="14" t="s">
        <v>33</v>
      </c>
      <c r="D27" s="42">
        <v>750329</v>
      </c>
      <c r="E27" s="42">
        <v>780528</v>
      </c>
      <c r="F27" s="42">
        <v>785174</v>
      </c>
      <c r="G27" s="42">
        <v>738714</v>
      </c>
      <c r="H27" s="42">
        <v>759621</v>
      </c>
      <c r="I27" s="42">
        <v>799111.99999999988</v>
      </c>
      <c r="J27" s="42">
        <v>845572</v>
      </c>
      <c r="K27" s="42">
        <v>905970</v>
      </c>
      <c r="L27" s="42">
        <v>824665</v>
      </c>
      <c r="M27" s="42">
        <v>824665</v>
      </c>
      <c r="N27" s="42">
        <v>889709</v>
      </c>
      <c r="O27" s="42">
        <v>968691</v>
      </c>
      <c r="P27" s="10">
        <f t="shared" si="2"/>
        <v>9872750</v>
      </c>
    </row>
    <row r="28" spans="1:28" x14ac:dyDescent="0.25">
      <c r="A28" s="9" t="s">
        <v>6</v>
      </c>
      <c r="B28" s="17" t="s">
        <v>27</v>
      </c>
      <c r="C28" s="14" t="s">
        <v>32</v>
      </c>
      <c r="D28" s="42">
        <v>991277</v>
      </c>
      <c r="E28" s="42">
        <v>1030446.0000000002</v>
      </c>
      <c r="F28" s="42">
        <v>1006342</v>
      </c>
      <c r="G28" s="42">
        <v>937043</v>
      </c>
      <c r="H28" s="42">
        <v>1000316</v>
      </c>
      <c r="I28" s="42">
        <v>931017</v>
      </c>
      <c r="J28" s="42">
        <v>876645</v>
      </c>
      <c r="K28" s="42">
        <v>884994</v>
      </c>
      <c r="L28" s="42">
        <v>859947</v>
      </c>
      <c r="M28" s="42">
        <v>834900</v>
      </c>
      <c r="N28" s="42">
        <v>809853</v>
      </c>
      <c r="O28" s="42">
        <v>801504</v>
      </c>
      <c r="P28" s="10">
        <f t="shared" si="2"/>
        <v>10964284</v>
      </c>
    </row>
    <row r="29" spans="1:28" x14ac:dyDescent="0.25">
      <c r="A29" s="9" t="s">
        <v>6</v>
      </c>
      <c r="B29" s="17" t="s">
        <v>27</v>
      </c>
      <c r="C29" s="14" t="s">
        <v>31</v>
      </c>
      <c r="D29" s="42">
        <v>850218</v>
      </c>
      <c r="E29" s="42">
        <v>868802</v>
      </c>
      <c r="F29" s="42">
        <v>903647</v>
      </c>
      <c r="G29" s="42">
        <v>822342</v>
      </c>
      <c r="H29" s="42">
        <v>831634</v>
      </c>
      <c r="I29" s="42">
        <v>889709</v>
      </c>
      <c r="J29" s="42">
        <v>871125</v>
      </c>
      <c r="K29" s="42">
        <v>836280</v>
      </c>
      <c r="L29" s="42">
        <v>803757.99999999988</v>
      </c>
      <c r="M29" s="42">
        <v>771236</v>
      </c>
      <c r="N29" s="42">
        <v>778205</v>
      </c>
      <c r="O29" s="42">
        <v>817696</v>
      </c>
      <c r="P29" s="10">
        <f t="shared" si="2"/>
        <v>10044652</v>
      </c>
    </row>
    <row r="30" spans="1:28" x14ac:dyDescent="0.25">
      <c r="A30" s="9" t="s">
        <v>6</v>
      </c>
      <c r="B30" s="17" t="s">
        <v>27</v>
      </c>
      <c r="C30" s="14" t="s">
        <v>30</v>
      </c>
      <c r="D30" s="42">
        <v>399555.99999999994</v>
      </c>
      <c r="E30" s="42">
        <v>390264</v>
      </c>
      <c r="F30" s="42">
        <v>376326</v>
      </c>
      <c r="G30" s="42">
        <v>357742</v>
      </c>
      <c r="H30" s="42">
        <v>348450</v>
      </c>
      <c r="I30" s="42">
        <v>315928</v>
      </c>
      <c r="J30" s="42">
        <v>339158</v>
      </c>
      <c r="K30" s="42">
        <v>343804</v>
      </c>
      <c r="L30" s="42">
        <v>380972</v>
      </c>
      <c r="M30" s="42">
        <v>371680</v>
      </c>
      <c r="N30" s="42">
        <v>390264</v>
      </c>
      <c r="O30" s="42">
        <v>371680</v>
      </c>
      <c r="P30" s="10">
        <f t="shared" si="2"/>
        <v>4385824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25">
      <c r="A31" s="9" t="s">
        <v>6</v>
      </c>
      <c r="B31" s="17" t="s">
        <v>27</v>
      </c>
      <c r="C31" s="14" t="s">
        <v>29</v>
      </c>
      <c r="D31" s="42">
        <v>1207960</v>
      </c>
      <c r="E31" s="42">
        <v>1214929</v>
      </c>
      <c r="F31" s="42">
        <v>1247451</v>
      </c>
      <c r="G31" s="42">
        <v>1159177</v>
      </c>
      <c r="H31" s="42">
        <v>1170792</v>
      </c>
      <c r="I31" s="42">
        <v>1289265</v>
      </c>
      <c r="J31" s="42">
        <v>1249774</v>
      </c>
      <c r="K31" s="42">
        <v>1300880.0000000002</v>
      </c>
      <c r="L31" s="42">
        <v>1365924</v>
      </c>
      <c r="M31" s="42">
        <v>1228867</v>
      </c>
      <c r="N31" s="42">
        <v>1289265</v>
      </c>
      <c r="O31" s="42">
        <v>1289265</v>
      </c>
      <c r="P31" s="10">
        <f t="shared" si="2"/>
        <v>15013549</v>
      </c>
    </row>
    <row r="32" spans="1:28" x14ac:dyDescent="0.25">
      <c r="A32" s="9" t="s">
        <v>6</v>
      </c>
      <c r="B32" s="17" t="s">
        <v>27</v>
      </c>
      <c r="C32" s="14" t="s">
        <v>28</v>
      </c>
      <c r="D32" s="42">
        <v>1108071</v>
      </c>
      <c r="E32" s="42">
        <v>1133624</v>
      </c>
      <c r="F32" s="42">
        <v>1147562</v>
      </c>
      <c r="G32" s="42">
        <v>1217252</v>
      </c>
      <c r="H32" s="42">
        <v>1338048</v>
      </c>
      <c r="I32" s="42">
        <v>1217252</v>
      </c>
      <c r="J32" s="42">
        <v>1399849</v>
      </c>
      <c r="K32" s="42">
        <v>1385934</v>
      </c>
      <c r="L32" s="42">
        <v>1385934</v>
      </c>
      <c r="M32" s="42">
        <v>1302444</v>
      </c>
      <c r="N32" s="42">
        <v>1355321</v>
      </c>
      <c r="O32" s="42">
        <v>1341406</v>
      </c>
      <c r="P32" s="10">
        <f t="shared" si="2"/>
        <v>15332697</v>
      </c>
    </row>
    <row r="33" spans="1:28" x14ac:dyDescent="0.25">
      <c r="A33" s="9" t="s">
        <v>6</v>
      </c>
      <c r="B33" s="17" t="s">
        <v>27</v>
      </c>
      <c r="C33" s="14" t="s">
        <v>26</v>
      </c>
      <c r="D33" s="42">
        <v>626698.94000000006</v>
      </c>
      <c r="E33" s="42">
        <v>651462.12</v>
      </c>
      <c r="F33" s="42">
        <v>636223.24</v>
      </c>
      <c r="G33" s="42">
        <v>592411.46</v>
      </c>
      <c r="H33" s="42">
        <v>632413.52</v>
      </c>
      <c r="I33" s="42">
        <v>588601.74</v>
      </c>
      <c r="J33" s="42">
        <v>600030.9</v>
      </c>
      <c r="K33" s="42">
        <v>605745.48</v>
      </c>
      <c r="L33" s="42">
        <v>588601.74</v>
      </c>
      <c r="M33" s="42">
        <v>571458</v>
      </c>
      <c r="N33" s="42">
        <v>554314.26</v>
      </c>
      <c r="O33" s="42">
        <v>548599.68000000005</v>
      </c>
      <c r="P33" s="10">
        <f t="shared" si="2"/>
        <v>7196561.0800000001</v>
      </c>
    </row>
    <row r="34" spans="1:28" x14ac:dyDescent="0.25">
      <c r="B34" s="17"/>
      <c r="C34" s="1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28" x14ac:dyDescent="0.25">
      <c r="A35" s="9" t="s">
        <v>5</v>
      </c>
      <c r="B35" s="17" t="s">
        <v>27</v>
      </c>
      <c r="C35" s="14" t="s">
        <v>36</v>
      </c>
      <c r="D35" s="42">
        <v>675296.1</v>
      </c>
      <c r="E35" s="42">
        <v>730467.35</v>
      </c>
      <c r="F35" s="42">
        <v>721639.95</v>
      </c>
      <c r="G35" s="42">
        <v>706192</v>
      </c>
      <c r="H35" s="42">
        <v>709032.50000000012</v>
      </c>
      <c r="I35" s="42">
        <v>723453.50000000012</v>
      </c>
      <c r="J35" s="42">
        <v>665769.5</v>
      </c>
      <c r="K35" s="42">
        <v>624910</v>
      </c>
      <c r="L35" s="42">
        <v>598598</v>
      </c>
      <c r="M35" s="42">
        <v>605504.9</v>
      </c>
      <c r="N35" s="42">
        <v>658457.80000000016</v>
      </c>
      <c r="O35" s="42">
        <v>679178.50000000012</v>
      </c>
      <c r="P35" s="10">
        <f t="shared" ref="P35:P44" si="3">SUM(D35:O35)</f>
        <v>8098500.1000000006</v>
      </c>
    </row>
    <row r="36" spans="1:28" x14ac:dyDescent="0.25">
      <c r="A36" s="9" t="s">
        <v>5</v>
      </c>
      <c r="B36" s="17" t="s">
        <v>27</v>
      </c>
      <c r="C36" s="14" t="s">
        <v>35</v>
      </c>
      <c r="D36" s="42">
        <v>560015.5</v>
      </c>
      <c r="E36" s="42">
        <v>550401.5</v>
      </c>
      <c r="F36" s="42">
        <v>535980.5</v>
      </c>
      <c r="G36" s="42">
        <v>519156</v>
      </c>
      <c r="H36" s="42">
        <v>540787.5</v>
      </c>
      <c r="I36" s="42">
        <v>514349</v>
      </c>
      <c r="J36" s="42">
        <v>461472.00000000006</v>
      </c>
      <c r="K36" s="42">
        <v>435033.50000000006</v>
      </c>
      <c r="L36" s="42">
        <v>386786.40000000008</v>
      </c>
      <c r="M36" s="42">
        <v>421320.90000000008</v>
      </c>
      <c r="N36" s="42">
        <v>405204.80000000005</v>
      </c>
      <c r="O36" s="42">
        <v>437437.00000000006</v>
      </c>
      <c r="P36" s="10">
        <f t="shared" si="3"/>
        <v>5767944.6000000006</v>
      </c>
    </row>
    <row r="37" spans="1:28" x14ac:dyDescent="0.25">
      <c r="A37" s="9" t="s">
        <v>5</v>
      </c>
      <c r="B37" s="17" t="s">
        <v>27</v>
      </c>
      <c r="C37" s="14" t="s">
        <v>34</v>
      </c>
      <c r="D37" s="42">
        <v>485069.99999999994</v>
      </c>
      <c r="E37" s="42">
        <v>422510.00000000006</v>
      </c>
      <c r="F37" s="42">
        <v>379500.00000000006</v>
      </c>
      <c r="G37" s="42">
        <v>341550</v>
      </c>
      <c r="H37" s="42">
        <v>308913</v>
      </c>
      <c r="I37" s="42">
        <v>275770</v>
      </c>
      <c r="J37" s="42">
        <v>247940.00000000003</v>
      </c>
      <c r="K37" s="42">
        <v>222640.00000000003</v>
      </c>
      <c r="L37" s="42">
        <v>202400.00000000003</v>
      </c>
      <c r="M37" s="42">
        <v>182160.00000000003</v>
      </c>
      <c r="N37" s="42">
        <v>164450</v>
      </c>
      <c r="O37" s="42">
        <v>146740</v>
      </c>
      <c r="P37" s="10">
        <f t="shared" si="3"/>
        <v>3379643</v>
      </c>
    </row>
    <row r="38" spans="1:28" x14ac:dyDescent="0.25">
      <c r="A38" s="9" t="s">
        <v>5</v>
      </c>
      <c r="B38" s="17" t="s">
        <v>27</v>
      </c>
      <c r="C38" s="14" t="s">
        <v>33</v>
      </c>
      <c r="D38" s="42">
        <v>713161</v>
      </c>
      <c r="E38" s="42">
        <v>713161</v>
      </c>
      <c r="F38" s="42">
        <v>713161</v>
      </c>
      <c r="G38" s="42">
        <v>642551</v>
      </c>
      <c r="H38" s="42">
        <v>713161</v>
      </c>
      <c r="I38" s="42">
        <v>713161</v>
      </c>
      <c r="J38" s="42">
        <v>642551</v>
      </c>
      <c r="K38" s="42">
        <v>783771.00000000012</v>
      </c>
      <c r="L38" s="42">
        <v>713161</v>
      </c>
      <c r="M38" s="42">
        <v>804953.99999999988</v>
      </c>
      <c r="N38" s="42">
        <v>713161</v>
      </c>
      <c r="O38" s="42">
        <v>642551</v>
      </c>
      <c r="P38" s="10">
        <f t="shared" si="3"/>
        <v>8508505</v>
      </c>
    </row>
    <row r="39" spans="1:28" x14ac:dyDescent="0.25">
      <c r="A39" s="9" t="s">
        <v>5</v>
      </c>
      <c r="B39" s="17" t="s">
        <v>27</v>
      </c>
      <c r="C39" s="14" t="s">
        <v>32</v>
      </c>
      <c r="D39" s="42">
        <v>1090404.7000000002</v>
      </c>
      <c r="E39" s="42">
        <v>986396.40000000014</v>
      </c>
      <c r="F39" s="42">
        <v>1106976.2000000002</v>
      </c>
      <c r="G39" s="42">
        <v>1030747.3000000002</v>
      </c>
      <c r="H39" s="42">
        <v>1100347.6000000001</v>
      </c>
      <c r="I39" s="42">
        <v>1024118.7000000002</v>
      </c>
      <c r="J39" s="42">
        <v>964309.50000000012</v>
      </c>
      <c r="K39" s="42">
        <v>805344.53999999992</v>
      </c>
      <c r="L39" s="42">
        <v>782551.77</v>
      </c>
      <c r="M39" s="42">
        <v>759759</v>
      </c>
      <c r="N39" s="42">
        <v>736966.23</v>
      </c>
      <c r="O39" s="42">
        <v>729368.64</v>
      </c>
      <c r="P39" s="10">
        <f t="shared" si="3"/>
        <v>11117290.580000002</v>
      </c>
    </row>
    <row r="40" spans="1:28" x14ac:dyDescent="0.25">
      <c r="A40" s="9" t="s">
        <v>5</v>
      </c>
      <c r="B40" s="17" t="s">
        <v>27</v>
      </c>
      <c r="C40" s="14" t="s">
        <v>31</v>
      </c>
      <c r="D40" s="42">
        <v>926877</v>
      </c>
      <c r="E40" s="42">
        <v>945460.99999999988</v>
      </c>
      <c r="F40" s="42">
        <v>964045</v>
      </c>
      <c r="G40" s="42">
        <v>982629</v>
      </c>
      <c r="H40" s="42">
        <v>1003536</v>
      </c>
      <c r="I40" s="42">
        <v>1022120</v>
      </c>
      <c r="J40" s="42">
        <v>939757</v>
      </c>
      <c r="K40" s="42">
        <v>1063934</v>
      </c>
      <c r="L40" s="42">
        <v>958594</v>
      </c>
      <c r="M40" s="42">
        <v>1063934</v>
      </c>
      <c r="N40" s="42">
        <v>1063934</v>
      </c>
      <c r="O40" s="42">
        <v>1063934</v>
      </c>
      <c r="P40" s="10">
        <f t="shared" si="3"/>
        <v>11998755</v>
      </c>
    </row>
    <row r="41" spans="1:28" x14ac:dyDescent="0.25">
      <c r="A41" s="9" t="s">
        <v>5</v>
      </c>
      <c r="B41" s="17" t="s">
        <v>27</v>
      </c>
      <c r="C41" s="14" t="s">
        <v>30</v>
      </c>
      <c r="D41" s="42">
        <v>347438</v>
      </c>
      <c r="E41" s="42">
        <v>382950.00000000006</v>
      </c>
      <c r="F41" s="42">
        <v>347208.00000000006</v>
      </c>
      <c r="G41" s="42">
        <v>255346</v>
      </c>
      <c r="H41" s="42">
        <v>280830</v>
      </c>
      <c r="I41" s="42">
        <v>250194.00000000003</v>
      </c>
      <c r="J41" s="42">
        <v>204424</v>
      </c>
      <c r="K41" s="42">
        <v>185840</v>
      </c>
      <c r="L41" s="42">
        <v>167256</v>
      </c>
      <c r="M41" s="42">
        <v>133952</v>
      </c>
      <c r="N41" s="42">
        <v>134734</v>
      </c>
      <c r="O41" s="42">
        <v>132756</v>
      </c>
      <c r="P41" s="10">
        <f t="shared" si="3"/>
        <v>2822928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25">
      <c r="A42" s="9" t="s">
        <v>5</v>
      </c>
      <c r="B42" s="17" t="s">
        <v>27</v>
      </c>
      <c r="C42" s="14" t="s">
        <v>29</v>
      </c>
      <c r="D42" s="42">
        <v>1328756</v>
      </c>
      <c r="E42" s="42">
        <v>1336421.8999999999</v>
      </c>
      <c r="F42" s="42">
        <v>1372196.1</v>
      </c>
      <c r="G42" s="42">
        <v>1275094.7</v>
      </c>
      <c r="H42" s="42">
        <v>1287871.2</v>
      </c>
      <c r="I42" s="42">
        <v>1355017.5149999999</v>
      </c>
      <c r="J42" s="42">
        <v>1313512.4739999999</v>
      </c>
      <c r="K42" s="42">
        <v>1367224.8800000004</v>
      </c>
      <c r="L42" s="42">
        <v>1435586.1239999998</v>
      </c>
      <c r="M42" s="42">
        <v>1291539.2169999999</v>
      </c>
      <c r="N42" s="42">
        <v>1355017.5149999999</v>
      </c>
      <c r="O42" s="42">
        <v>1355017.5149999999</v>
      </c>
      <c r="P42" s="10">
        <f t="shared" si="3"/>
        <v>16073255.140000002</v>
      </c>
    </row>
    <row r="43" spans="1:28" x14ac:dyDescent="0.25">
      <c r="A43" s="9" t="s">
        <v>5</v>
      </c>
      <c r="B43" s="17" t="s">
        <v>27</v>
      </c>
      <c r="C43" s="14" t="s">
        <v>28</v>
      </c>
      <c r="D43" s="42">
        <v>1140593</v>
      </c>
      <c r="E43" s="42">
        <v>1140593</v>
      </c>
      <c r="F43" s="42">
        <v>1140593</v>
      </c>
      <c r="G43" s="42">
        <v>1140593</v>
      </c>
      <c r="H43" s="42">
        <v>1140593</v>
      </c>
      <c r="I43" s="42">
        <v>1027663</v>
      </c>
      <c r="J43" s="42">
        <v>1287402</v>
      </c>
      <c r="K43" s="42">
        <v>1253523</v>
      </c>
      <c r="L43" s="42">
        <v>1366453</v>
      </c>
      <c r="M43" s="42">
        <v>1366453</v>
      </c>
      <c r="N43" s="42">
        <v>1027663</v>
      </c>
      <c r="O43" s="42">
        <v>1253523</v>
      </c>
      <c r="P43" s="10">
        <f t="shared" si="3"/>
        <v>14285645</v>
      </c>
    </row>
    <row r="44" spans="1:28" x14ac:dyDescent="0.25">
      <c r="A44" s="9" t="s">
        <v>5</v>
      </c>
      <c r="B44" s="17" t="s">
        <v>27</v>
      </c>
      <c r="C44" s="14" t="s">
        <v>26</v>
      </c>
      <c r="D44" s="42">
        <v>637408.19999999995</v>
      </c>
      <c r="E44" s="42">
        <v>650311.19999999995</v>
      </c>
      <c r="F44" s="42">
        <v>663214.19999999995</v>
      </c>
      <c r="G44" s="42">
        <v>676117.20000000007</v>
      </c>
      <c r="H44" s="42">
        <v>689020.20000000007</v>
      </c>
      <c r="I44" s="42">
        <v>765912.41999999993</v>
      </c>
      <c r="J44" s="42">
        <v>752573.8</v>
      </c>
      <c r="K44" s="42">
        <v>768816.4</v>
      </c>
      <c r="L44" s="42">
        <v>782351.90000000014</v>
      </c>
      <c r="M44" s="42">
        <v>798594.50000000012</v>
      </c>
      <c r="N44" s="42">
        <v>814837.10000000021</v>
      </c>
      <c r="O44" s="42">
        <v>861300.77999999991</v>
      </c>
      <c r="P44" s="10">
        <f t="shared" si="3"/>
        <v>8860457.9000000004</v>
      </c>
    </row>
    <row r="45" spans="1:28" x14ac:dyDescent="0.25">
      <c r="A45" s="17"/>
      <c r="B45" s="17"/>
      <c r="C45" s="1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28" x14ac:dyDescent="0.25">
      <c r="A46" s="9" t="s">
        <v>6</v>
      </c>
      <c r="B46" s="17" t="s">
        <v>16</v>
      </c>
      <c r="C46" s="14" t="s">
        <v>25</v>
      </c>
      <c r="D46" s="42">
        <v>717946.38</v>
      </c>
      <c r="E46" s="42">
        <v>776602.13</v>
      </c>
      <c r="F46" s="42">
        <v>767217.21</v>
      </c>
      <c r="G46" s="42">
        <v>750793.6</v>
      </c>
      <c r="H46" s="42">
        <v>820985.00000000023</v>
      </c>
      <c r="I46" s="42">
        <v>837683.00000000023</v>
      </c>
      <c r="J46" s="42">
        <v>770891.00000000012</v>
      </c>
      <c r="K46" s="42">
        <v>730158.00000000012</v>
      </c>
      <c r="L46" s="42">
        <v>749891.99999999988</v>
      </c>
      <c r="M46" s="42">
        <v>731929.00000000012</v>
      </c>
      <c r="N46" s="42">
        <v>795938.00000000023</v>
      </c>
      <c r="O46" s="42">
        <v>820985.00000000023</v>
      </c>
      <c r="P46" s="10">
        <f t="shared" ref="P46:P55" si="4">SUM(D46:O46)</f>
        <v>9271020.3200000003</v>
      </c>
    </row>
    <row r="47" spans="1:28" x14ac:dyDescent="0.25">
      <c r="A47" s="9" t="s">
        <v>6</v>
      </c>
      <c r="B47" s="17" t="s">
        <v>16</v>
      </c>
      <c r="C47" s="14" t="s">
        <v>24</v>
      </c>
      <c r="D47" s="42">
        <v>648439</v>
      </c>
      <c r="E47" s="42">
        <v>637307</v>
      </c>
      <c r="F47" s="42">
        <v>626250.9</v>
      </c>
      <c r="G47" s="42">
        <v>601128</v>
      </c>
      <c r="H47" s="42">
        <v>631867.5</v>
      </c>
      <c r="I47" s="42">
        <v>617218.79999999993</v>
      </c>
      <c r="J47" s="42">
        <v>539193.60000000009</v>
      </c>
      <c r="K47" s="42">
        <v>503723.00000000012</v>
      </c>
      <c r="L47" s="42">
        <v>467544.00000000012</v>
      </c>
      <c r="M47" s="42">
        <v>513918.90000000008</v>
      </c>
      <c r="N47" s="42">
        <v>489808.00000000012</v>
      </c>
      <c r="O47" s="42">
        <v>547998</v>
      </c>
      <c r="P47" s="10">
        <f t="shared" si="4"/>
        <v>6824396.7000000002</v>
      </c>
    </row>
    <row r="48" spans="1:28" x14ac:dyDescent="0.25">
      <c r="A48" s="9" t="s">
        <v>6</v>
      </c>
      <c r="B48" s="17" t="s">
        <v>16</v>
      </c>
      <c r="C48" s="14" t="s">
        <v>23</v>
      </c>
      <c r="D48" s="42">
        <v>533577</v>
      </c>
      <c r="E48" s="42">
        <v>503723.00000000012</v>
      </c>
      <c r="F48" s="42">
        <v>489808.00000000012</v>
      </c>
      <c r="G48" s="42">
        <v>514855.00000000012</v>
      </c>
      <c r="H48" s="42">
        <v>550426.80000000016</v>
      </c>
      <c r="I48" s="42">
        <v>500940.00000000012</v>
      </c>
      <c r="J48" s="42">
        <v>456412.00000000012</v>
      </c>
      <c r="K48" s="42">
        <v>442497.00000000012</v>
      </c>
      <c r="L48" s="42">
        <v>468986.10000000009</v>
      </c>
      <c r="M48" s="42">
        <v>512072.00000000012</v>
      </c>
      <c r="N48" s="42">
        <v>423522.00000000006</v>
      </c>
      <c r="O48" s="42">
        <v>525987.00000000012</v>
      </c>
      <c r="P48" s="10">
        <f t="shared" si="4"/>
        <v>5922805.9000000004</v>
      </c>
    </row>
    <row r="49" spans="1:32" x14ac:dyDescent="0.25">
      <c r="A49" s="9" t="s">
        <v>6</v>
      </c>
      <c r="B49" s="17" t="s">
        <v>16</v>
      </c>
      <c r="C49" s="14" t="s">
        <v>22</v>
      </c>
      <c r="D49" s="42">
        <v>757832.29</v>
      </c>
      <c r="E49" s="42">
        <v>788333.28</v>
      </c>
      <c r="F49" s="42">
        <v>793025.74</v>
      </c>
      <c r="G49" s="42">
        <v>672229.74</v>
      </c>
      <c r="H49" s="42">
        <v>767217.21</v>
      </c>
      <c r="I49" s="42">
        <v>807103.11999999988</v>
      </c>
      <c r="J49" s="42">
        <v>769470.52</v>
      </c>
      <c r="K49" s="42">
        <v>1005626.7000000001</v>
      </c>
      <c r="L49" s="42">
        <v>832911.65</v>
      </c>
      <c r="M49" s="42">
        <v>940118.1</v>
      </c>
      <c r="N49" s="42">
        <v>987576.99000000011</v>
      </c>
      <c r="O49" s="42">
        <v>881508.81</v>
      </c>
      <c r="P49" s="10">
        <f t="shared" si="4"/>
        <v>10002954.15</v>
      </c>
    </row>
    <row r="50" spans="1:32" x14ac:dyDescent="0.25">
      <c r="A50" s="9" t="s">
        <v>6</v>
      </c>
      <c r="B50" s="17" t="s">
        <v>16</v>
      </c>
      <c r="C50" s="14" t="s">
        <v>21</v>
      </c>
      <c r="D50" s="42">
        <v>1100317.4700000002</v>
      </c>
      <c r="E50" s="42">
        <v>1174708.4400000002</v>
      </c>
      <c r="F50" s="42">
        <v>1318308.02</v>
      </c>
      <c r="G50" s="42">
        <v>1227526.33</v>
      </c>
      <c r="H50" s="42">
        <v>1310413.96</v>
      </c>
      <c r="I50" s="42">
        <v>1219632.27</v>
      </c>
      <c r="J50" s="42">
        <v>815279.85000000009</v>
      </c>
      <c r="K50" s="42">
        <v>1070842.74</v>
      </c>
      <c r="L50" s="42">
        <v>1040535.87</v>
      </c>
      <c r="M50" s="42">
        <v>776457</v>
      </c>
      <c r="N50" s="42">
        <v>979922.13</v>
      </c>
      <c r="O50" s="42">
        <v>969819.84</v>
      </c>
      <c r="P50" s="10">
        <f t="shared" si="4"/>
        <v>13003763.92</v>
      </c>
    </row>
    <row r="51" spans="1:32" x14ac:dyDescent="0.25">
      <c r="A51" s="9" t="s">
        <v>6</v>
      </c>
      <c r="B51" s="17" t="s">
        <v>16</v>
      </c>
      <c r="C51" s="14" t="s">
        <v>20</v>
      </c>
      <c r="D51" s="42">
        <v>858720.18</v>
      </c>
      <c r="E51" s="42">
        <v>877490.02</v>
      </c>
      <c r="F51" s="42">
        <v>912683.47</v>
      </c>
      <c r="G51" s="42">
        <v>764778.06</v>
      </c>
      <c r="H51" s="42">
        <v>773419.62</v>
      </c>
      <c r="I51" s="42">
        <v>827429.37</v>
      </c>
      <c r="J51" s="42">
        <v>792723.75</v>
      </c>
      <c r="K51" s="42">
        <v>844642.8</v>
      </c>
      <c r="L51" s="42">
        <v>731419.77999999991</v>
      </c>
      <c r="M51" s="42">
        <v>856071.96000000008</v>
      </c>
      <c r="N51" s="42">
        <v>785987.05</v>
      </c>
      <c r="O51" s="42">
        <v>825872.96</v>
      </c>
      <c r="P51" s="10">
        <f t="shared" si="4"/>
        <v>9851239.0199999996</v>
      </c>
    </row>
    <row r="52" spans="1:32" x14ac:dyDescent="0.25">
      <c r="A52" s="9" t="s">
        <v>6</v>
      </c>
      <c r="B52" s="17" t="s">
        <v>16</v>
      </c>
      <c r="C52" s="14" t="s">
        <v>19</v>
      </c>
      <c r="D52" s="42">
        <v>363595.95999999996</v>
      </c>
      <c r="E52" s="42">
        <v>433193.04000000004</v>
      </c>
      <c r="F52" s="42">
        <v>417721.86000000004</v>
      </c>
      <c r="G52" s="42">
        <v>397093.62000000005</v>
      </c>
      <c r="H52" s="42">
        <v>386779.50000000006</v>
      </c>
      <c r="I52" s="42">
        <v>350680.08</v>
      </c>
      <c r="J52" s="42">
        <v>342549.58</v>
      </c>
      <c r="K52" s="42">
        <v>381622.44000000006</v>
      </c>
      <c r="L52" s="42">
        <v>384781.72000000003</v>
      </c>
      <c r="M52" s="42">
        <v>338228.8</v>
      </c>
      <c r="N52" s="42">
        <v>433193.04000000004</v>
      </c>
      <c r="O52" s="42">
        <v>412564.80000000005</v>
      </c>
      <c r="P52" s="10">
        <f t="shared" si="4"/>
        <v>4642004.4400000004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32" x14ac:dyDescent="0.25">
      <c r="A53" s="9" t="s">
        <v>6</v>
      </c>
      <c r="B53" s="17" t="s">
        <v>16</v>
      </c>
      <c r="C53" s="14" t="s">
        <v>18</v>
      </c>
      <c r="D53" s="42">
        <v>1220039.6000000001</v>
      </c>
      <c r="E53" s="42">
        <v>1227078.29</v>
      </c>
      <c r="F53" s="42">
        <v>1259925.51</v>
      </c>
      <c r="G53" s="42">
        <v>1170768.77</v>
      </c>
      <c r="H53" s="42">
        <v>1088836.56</v>
      </c>
      <c r="I53" s="42">
        <v>1302157.6499999999</v>
      </c>
      <c r="J53" s="42">
        <v>1262271.74</v>
      </c>
      <c r="K53" s="42">
        <v>1313888.8000000003</v>
      </c>
      <c r="L53" s="42">
        <v>1379583.24</v>
      </c>
      <c r="M53" s="42">
        <v>1241155.67</v>
      </c>
      <c r="N53" s="42">
        <v>1302157.6499999999</v>
      </c>
      <c r="O53" s="42">
        <v>1199016.45</v>
      </c>
      <c r="P53" s="10">
        <f t="shared" si="4"/>
        <v>14966879.930000002</v>
      </c>
    </row>
    <row r="54" spans="1:32" x14ac:dyDescent="0.25">
      <c r="A54" s="9" t="s">
        <v>6</v>
      </c>
      <c r="B54" s="17" t="s">
        <v>16</v>
      </c>
      <c r="C54" s="14" t="s">
        <v>17</v>
      </c>
      <c r="D54" s="42">
        <v>1119151.71</v>
      </c>
      <c r="E54" s="42">
        <v>1144960.24</v>
      </c>
      <c r="F54" s="42">
        <v>1159037.6200000001</v>
      </c>
      <c r="G54" s="42">
        <v>1229424.52</v>
      </c>
      <c r="H54" s="42">
        <v>1351428.48</v>
      </c>
      <c r="I54" s="42">
        <v>1107699.32</v>
      </c>
      <c r="J54" s="42">
        <v>1595827.8599999999</v>
      </c>
      <c r="K54" s="42">
        <v>1538386.7400000002</v>
      </c>
      <c r="L54" s="42">
        <v>1288918.6200000001</v>
      </c>
      <c r="M54" s="42">
        <v>1445712.84</v>
      </c>
      <c r="N54" s="42">
        <v>1233342.1100000001</v>
      </c>
      <c r="O54" s="42">
        <v>1247507.58</v>
      </c>
      <c r="P54" s="10">
        <f t="shared" si="4"/>
        <v>15461397.639999999</v>
      </c>
    </row>
    <row r="55" spans="1:32" x14ac:dyDescent="0.25">
      <c r="A55" s="9" t="s">
        <v>6</v>
      </c>
      <c r="B55" s="17" t="s">
        <v>16</v>
      </c>
      <c r="C55" s="14" t="s">
        <v>15</v>
      </c>
      <c r="D55" s="42">
        <v>378916.14500000002</v>
      </c>
      <c r="E55" s="42">
        <v>394166.64</v>
      </c>
      <c r="F55" s="42">
        <v>396512.87</v>
      </c>
      <c r="G55" s="42">
        <v>336114.87</v>
      </c>
      <c r="H55" s="42">
        <v>383608.60499999998</v>
      </c>
      <c r="I55" s="42">
        <v>403551.55999999994</v>
      </c>
      <c r="J55" s="42">
        <v>384735.26</v>
      </c>
      <c r="K55" s="42">
        <v>502813.35000000003</v>
      </c>
      <c r="L55" s="42">
        <v>416455.82500000001</v>
      </c>
      <c r="M55" s="42">
        <v>470059.05</v>
      </c>
      <c r="N55" s="42">
        <v>493788.49500000005</v>
      </c>
      <c r="O55" s="42">
        <v>440754.40500000003</v>
      </c>
      <c r="P55" s="10">
        <f t="shared" si="4"/>
        <v>5001477.0750000002</v>
      </c>
    </row>
    <row r="56" spans="1:32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32" x14ac:dyDescent="0.25">
      <c r="A57" s="9" t="s">
        <v>5</v>
      </c>
      <c r="B57" s="17" t="s">
        <v>16</v>
      </c>
      <c r="C57" s="14" t="s">
        <v>25</v>
      </c>
      <c r="D57" s="42">
        <v>554035.5</v>
      </c>
      <c r="E57" s="42">
        <v>566812</v>
      </c>
      <c r="F57" s="42">
        <v>573781</v>
      </c>
      <c r="G57" s="42">
        <v>608626</v>
      </c>
      <c r="H57" s="42">
        <v>669024</v>
      </c>
      <c r="I57" s="42">
        <v>608626</v>
      </c>
      <c r="J57" s="42">
        <v>699924.5</v>
      </c>
      <c r="K57" s="42">
        <v>692967</v>
      </c>
      <c r="L57" s="42">
        <v>692967</v>
      </c>
      <c r="M57" s="42">
        <v>651222</v>
      </c>
      <c r="N57" s="42">
        <v>677660.5</v>
      </c>
      <c r="O57" s="42">
        <v>670703</v>
      </c>
      <c r="P57" s="10">
        <f t="shared" ref="P57:P66" si="5">SUM(D57:O57)</f>
        <v>7666348.5</v>
      </c>
    </row>
    <row r="58" spans="1:32" x14ac:dyDescent="0.25">
      <c r="A58" s="9" t="s">
        <v>5</v>
      </c>
      <c r="B58" s="17" t="s">
        <v>16</v>
      </c>
      <c r="C58" s="14" t="s">
        <v>24</v>
      </c>
      <c r="D58" s="42">
        <v>583595.1</v>
      </c>
      <c r="E58" s="42">
        <v>573576.30000000005</v>
      </c>
      <c r="F58" s="42">
        <v>563625.81000000006</v>
      </c>
      <c r="G58" s="42">
        <v>541015.20000000007</v>
      </c>
      <c r="H58" s="42">
        <v>568680.75</v>
      </c>
      <c r="I58" s="42">
        <v>555496.91999999993</v>
      </c>
      <c r="J58" s="42">
        <v>485274.24000000011</v>
      </c>
      <c r="K58" s="42">
        <v>463425.16000000015</v>
      </c>
      <c r="L58" s="42">
        <v>430140.4800000001</v>
      </c>
      <c r="M58" s="42">
        <v>472805.38800000009</v>
      </c>
      <c r="N58" s="42">
        <v>450623.3600000001</v>
      </c>
      <c r="O58" s="42">
        <v>526078.07999999996</v>
      </c>
      <c r="P58" s="10">
        <f t="shared" si="5"/>
        <v>6214336.7880000016</v>
      </c>
    </row>
    <row r="59" spans="1:32" x14ac:dyDescent="0.25">
      <c r="A59" s="9" t="s">
        <v>5</v>
      </c>
      <c r="B59" s="17" t="s">
        <v>16</v>
      </c>
      <c r="C59" s="14" t="s">
        <v>23</v>
      </c>
      <c r="D59" s="42">
        <v>480219.3</v>
      </c>
      <c r="E59" s="42">
        <v>453350.70000000013</v>
      </c>
      <c r="F59" s="42">
        <v>440827.20000000013</v>
      </c>
      <c r="G59" s="42">
        <v>463369.50000000012</v>
      </c>
      <c r="H59" s="42">
        <v>495384.12000000017</v>
      </c>
      <c r="I59" s="42">
        <v>450846.00000000012</v>
      </c>
      <c r="J59" s="42">
        <v>410770.8000000001</v>
      </c>
      <c r="K59" s="42">
        <v>407097.24000000011</v>
      </c>
      <c r="L59" s="42">
        <v>431467.21200000012</v>
      </c>
      <c r="M59" s="42">
        <v>471106.24000000011</v>
      </c>
      <c r="N59" s="42">
        <v>389640.24000000005</v>
      </c>
      <c r="O59" s="42">
        <v>504947.52000000008</v>
      </c>
      <c r="P59" s="10">
        <f t="shared" si="5"/>
        <v>5399026.0720000016</v>
      </c>
    </row>
    <row r="60" spans="1:32" x14ac:dyDescent="0.25">
      <c r="A60" s="9" t="s">
        <v>5</v>
      </c>
      <c r="B60" s="17" t="s">
        <v>16</v>
      </c>
      <c r="C60" s="14" t="s">
        <v>22</v>
      </c>
      <c r="D60" s="42">
        <v>682049.0610000001</v>
      </c>
      <c r="E60" s="42">
        <v>709499.95200000005</v>
      </c>
      <c r="F60" s="42">
        <v>713723.16599999997</v>
      </c>
      <c r="G60" s="42">
        <v>605006.76600000006</v>
      </c>
      <c r="H60" s="42">
        <v>690495.48899999994</v>
      </c>
      <c r="I60" s="42">
        <v>726392.80799999996</v>
      </c>
      <c r="J60" s="42">
        <v>692523.46799999999</v>
      </c>
      <c r="K60" s="42">
        <v>925176.56400000013</v>
      </c>
      <c r="L60" s="42">
        <v>766278.71800000011</v>
      </c>
      <c r="M60" s="42">
        <v>864908.652</v>
      </c>
      <c r="N60" s="42">
        <v>908570.83080000011</v>
      </c>
      <c r="O60" s="42">
        <v>846248.45759999997</v>
      </c>
      <c r="P60" s="10">
        <f t="shared" si="5"/>
        <v>9130873.9324000012</v>
      </c>
    </row>
    <row r="61" spans="1:32" x14ac:dyDescent="0.25">
      <c r="A61" s="9" t="s">
        <v>5</v>
      </c>
      <c r="B61" s="17" t="s">
        <v>16</v>
      </c>
      <c r="C61" s="14" t="s">
        <v>21</v>
      </c>
      <c r="D61" s="42">
        <v>990285.72300000023</v>
      </c>
      <c r="E61" s="42">
        <v>1057237.5960000001</v>
      </c>
      <c r="F61" s="42">
        <v>1186477.2180000001</v>
      </c>
      <c r="G61" s="42">
        <v>1104773.6970000002</v>
      </c>
      <c r="H61" s="42">
        <v>1179372.564</v>
      </c>
      <c r="I61" s="42">
        <v>1097669.0430000001</v>
      </c>
      <c r="J61" s="42">
        <v>733751.86500000011</v>
      </c>
      <c r="K61" s="42">
        <v>985175.32079999999</v>
      </c>
      <c r="L61" s="42">
        <v>957293.00040000002</v>
      </c>
      <c r="M61" s="42">
        <v>714340.44000000006</v>
      </c>
      <c r="N61" s="42">
        <v>901528.35960000008</v>
      </c>
      <c r="O61" s="42">
        <v>931027.04639999999</v>
      </c>
      <c r="P61" s="10">
        <f t="shared" si="5"/>
        <v>11838931.873200001</v>
      </c>
    </row>
    <row r="62" spans="1:32" x14ac:dyDescent="0.25">
      <c r="A62" s="9" t="s">
        <v>5</v>
      </c>
      <c r="B62" s="17" t="s">
        <v>16</v>
      </c>
      <c r="C62" s="14" t="s">
        <v>20</v>
      </c>
      <c r="D62" s="42">
        <v>550158.7350000001</v>
      </c>
      <c r="E62" s="42">
        <v>587354.22000000009</v>
      </c>
      <c r="F62" s="42">
        <v>659154.01</v>
      </c>
      <c r="G62" s="42">
        <v>613763.16500000004</v>
      </c>
      <c r="H62" s="42">
        <v>655206.98</v>
      </c>
      <c r="I62" s="42">
        <v>609816.13500000001</v>
      </c>
      <c r="J62" s="42">
        <v>407639.92500000005</v>
      </c>
      <c r="K62" s="42">
        <v>535421.37</v>
      </c>
      <c r="L62" s="42">
        <v>520267.935</v>
      </c>
      <c r="M62" s="42">
        <v>388228.5</v>
      </c>
      <c r="N62" s="42">
        <v>489961.065</v>
      </c>
      <c r="O62" s="42">
        <v>484909.92</v>
      </c>
      <c r="P62" s="10">
        <f t="shared" si="5"/>
        <v>6501881.96</v>
      </c>
    </row>
    <row r="63" spans="1:32" x14ac:dyDescent="0.25">
      <c r="A63" s="9" t="s">
        <v>5</v>
      </c>
      <c r="B63" s="17" t="s">
        <v>16</v>
      </c>
      <c r="C63" s="14" t="s">
        <v>19</v>
      </c>
      <c r="D63" s="42">
        <v>858720.18</v>
      </c>
      <c r="E63" s="42">
        <v>877490.02</v>
      </c>
      <c r="F63" s="42">
        <v>912683.47</v>
      </c>
      <c r="G63" s="42">
        <v>764778.06</v>
      </c>
      <c r="H63" s="42">
        <v>773419.62</v>
      </c>
      <c r="I63" s="42">
        <v>827429.37</v>
      </c>
      <c r="J63" s="42">
        <v>792723.75</v>
      </c>
      <c r="K63" s="42">
        <v>844642.8</v>
      </c>
      <c r="L63" s="42">
        <v>731419.77999999991</v>
      </c>
      <c r="M63" s="42">
        <v>856071.96000000008</v>
      </c>
      <c r="N63" s="42">
        <v>785987.05</v>
      </c>
      <c r="O63" s="42">
        <v>825872.96</v>
      </c>
      <c r="P63" s="10">
        <f t="shared" si="5"/>
        <v>9851239.0199999996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x14ac:dyDescent="0.25">
      <c r="A64" s="9" t="s">
        <v>5</v>
      </c>
      <c r="B64" s="15" t="s">
        <v>16</v>
      </c>
      <c r="C64" s="14" t="s">
        <v>18</v>
      </c>
      <c r="D64" s="42">
        <v>1098035.6400000001</v>
      </c>
      <c r="E64" s="42">
        <v>1104370.4610000001</v>
      </c>
      <c r="F64" s="42">
        <v>1133932.959</v>
      </c>
      <c r="G64" s="42">
        <v>1053691.8930000002</v>
      </c>
      <c r="H64" s="42">
        <v>979952.9040000001</v>
      </c>
      <c r="I64" s="42">
        <v>1171941.885</v>
      </c>
      <c r="J64" s="42">
        <v>1136044.5660000001</v>
      </c>
      <c r="K64" s="42">
        <v>1208777.6960000002</v>
      </c>
      <c r="L64" s="42">
        <v>1269216.5808000001</v>
      </c>
      <c r="M64" s="42">
        <v>1141863.2164</v>
      </c>
      <c r="N64" s="42">
        <v>1197985.0379999999</v>
      </c>
      <c r="O64" s="42">
        <v>1151055.7919999999</v>
      </c>
      <c r="P64" s="10">
        <f t="shared" si="5"/>
        <v>13646868.631200001</v>
      </c>
    </row>
    <row r="65" spans="1:16" x14ac:dyDescent="0.25">
      <c r="A65" s="9" t="s">
        <v>5</v>
      </c>
      <c r="B65" s="15" t="s">
        <v>16</v>
      </c>
      <c r="C65" s="14" t="s">
        <v>17</v>
      </c>
      <c r="D65" s="42">
        <v>1007236.539</v>
      </c>
      <c r="E65" s="42">
        <v>1030464.216</v>
      </c>
      <c r="F65" s="42">
        <v>1043133.8580000001</v>
      </c>
      <c r="G65" s="42">
        <v>1106482.068</v>
      </c>
      <c r="H65" s="42">
        <v>1216285.632</v>
      </c>
      <c r="I65" s="42">
        <v>996929.38800000004</v>
      </c>
      <c r="J65" s="42">
        <v>1436245.074</v>
      </c>
      <c r="K65" s="42">
        <v>1415315.8008000003</v>
      </c>
      <c r="L65" s="42">
        <v>1185805.1304000001</v>
      </c>
      <c r="M65" s="42">
        <v>1330055.8128000002</v>
      </c>
      <c r="N65" s="42">
        <v>1134674.7412</v>
      </c>
      <c r="O65" s="42">
        <v>1197607.2768000001</v>
      </c>
      <c r="P65" s="10">
        <f t="shared" si="5"/>
        <v>14100235.537</v>
      </c>
    </row>
    <row r="66" spans="1:16" x14ac:dyDescent="0.25">
      <c r="A66" s="9" t="s">
        <v>5</v>
      </c>
      <c r="B66" s="15" t="s">
        <v>16</v>
      </c>
      <c r="C66" s="14" t="s">
        <v>15</v>
      </c>
      <c r="D66" s="42">
        <v>341024.53050000005</v>
      </c>
      <c r="E66" s="42">
        <v>354749.97600000002</v>
      </c>
      <c r="F66" s="42">
        <v>356861.58299999998</v>
      </c>
      <c r="G66" s="42">
        <v>302503.38300000003</v>
      </c>
      <c r="H66" s="42">
        <v>364428.17474999995</v>
      </c>
      <c r="I66" s="42">
        <v>383373.9819999999</v>
      </c>
      <c r="J66" s="42">
        <v>365498.49699999997</v>
      </c>
      <c r="K66" s="42">
        <v>477672.6825</v>
      </c>
      <c r="L66" s="42">
        <v>395633.03375</v>
      </c>
      <c r="M66" s="42">
        <v>446556.09749999997</v>
      </c>
      <c r="N66" s="42">
        <v>469099.07025000005</v>
      </c>
      <c r="O66" s="42">
        <v>418716.68475000001</v>
      </c>
      <c r="P66" s="10">
        <f t="shared" si="5"/>
        <v>4676117.6950000003</v>
      </c>
    </row>
    <row r="69" spans="1:16" x14ac:dyDescent="0.25">
      <c r="A69" s="12" t="s">
        <v>6</v>
      </c>
      <c r="B69" s="12" t="str">
        <f>VLOOKUP(Summary!$Z$6,List!$J$1:$K$4,2,0)</f>
        <v>Europe</v>
      </c>
      <c r="C69" s="12" t="str">
        <f t="shared" ref="C69:C78" ca="1" si="6">OFFSET(C1,MATCH(B69,$B$2:$B$66,0),0,1)</f>
        <v>England</v>
      </c>
      <c r="D69" s="48">
        <f t="shared" ref="D69:O78" ca="1" si="7">SUMPRODUCT(($A$2:$A$66=$A69)*($C$2:$C$66=$C69)*(D$2:D$66))</f>
        <v>703800</v>
      </c>
      <c r="E69" s="48">
        <f t="shared" ca="1" si="7"/>
        <v>761300</v>
      </c>
      <c r="F69" s="48">
        <f t="shared" ca="1" si="7"/>
        <v>752100</v>
      </c>
      <c r="G69" s="48">
        <f t="shared" ca="1" si="7"/>
        <v>736000</v>
      </c>
      <c r="H69" s="48">
        <f t="shared" ca="1" si="7"/>
        <v>678500</v>
      </c>
      <c r="I69" s="48">
        <f t="shared" ca="1" si="7"/>
        <v>692300</v>
      </c>
      <c r="J69" s="48">
        <f t="shared" ca="1" si="7"/>
        <v>637100</v>
      </c>
      <c r="K69" s="48">
        <f t="shared" ca="1" si="7"/>
        <v>598000</v>
      </c>
      <c r="L69" s="48">
        <f t="shared" ca="1" si="7"/>
        <v>598000</v>
      </c>
      <c r="M69" s="48">
        <f t="shared" ca="1" si="7"/>
        <v>604900</v>
      </c>
      <c r="N69" s="48">
        <f t="shared" ca="1" si="7"/>
        <v>657800</v>
      </c>
      <c r="O69" s="48">
        <f t="shared" ca="1" si="7"/>
        <v>678500</v>
      </c>
      <c r="P69" s="10">
        <f t="shared" ref="P69:P78" ca="1" si="8">SUM(D69:O69)</f>
        <v>8098300</v>
      </c>
    </row>
    <row r="70" spans="1:16" x14ac:dyDescent="0.25">
      <c r="A70" s="12" t="s">
        <v>6</v>
      </c>
      <c r="B70" s="12" t="str">
        <f>VLOOKUP(Summary!$Z$6,List!$J$1:$K$4,2,0)</f>
        <v>Europe</v>
      </c>
      <c r="C70" s="12" t="str">
        <f t="shared" ca="1" si="6"/>
        <v>Scotland</v>
      </c>
      <c r="D70" s="48">
        <f t="shared" ca="1" si="7"/>
        <v>535900</v>
      </c>
      <c r="E70" s="48">
        <f t="shared" ca="1" si="7"/>
        <v>526700</v>
      </c>
      <c r="F70" s="48">
        <f t="shared" ca="1" si="7"/>
        <v>512900</v>
      </c>
      <c r="G70" s="48">
        <f t="shared" ca="1" si="7"/>
        <v>496800</v>
      </c>
      <c r="H70" s="48">
        <f t="shared" ca="1" si="7"/>
        <v>517500</v>
      </c>
      <c r="I70" s="48">
        <f t="shared" ca="1" si="7"/>
        <v>492200</v>
      </c>
      <c r="J70" s="48">
        <f t="shared" ca="1" si="7"/>
        <v>441600</v>
      </c>
      <c r="K70" s="48">
        <f t="shared" ca="1" si="7"/>
        <v>416300</v>
      </c>
      <c r="L70" s="48">
        <f t="shared" ca="1" si="7"/>
        <v>386400</v>
      </c>
      <c r="M70" s="48">
        <f t="shared" ca="1" si="7"/>
        <v>420900</v>
      </c>
      <c r="N70" s="48">
        <f t="shared" ca="1" si="7"/>
        <v>404800</v>
      </c>
      <c r="O70" s="48">
        <f t="shared" ca="1" si="7"/>
        <v>437000</v>
      </c>
      <c r="P70" s="10">
        <f t="shared" ca="1" si="8"/>
        <v>5589000</v>
      </c>
    </row>
    <row r="71" spans="1:16" x14ac:dyDescent="0.25">
      <c r="A71" s="12" t="s">
        <v>6</v>
      </c>
      <c r="B71" s="12" t="str">
        <f>VLOOKUP(Summary!$Z$6,List!$J$1:$K$4,2,0)</f>
        <v>Europe</v>
      </c>
      <c r="C71" s="12" t="str">
        <f t="shared" ca="1" si="6"/>
        <v>Wales</v>
      </c>
      <c r="D71" s="48">
        <f t="shared" ca="1" si="7"/>
        <v>425500</v>
      </c>
      <c r="E71" s="48">
        <f t="shared" ca="1" si="7"/>
        <v>416300</v>
      </c>
      <c r="F71" s="48">
        <f t="shared" ca="1" si="7"/>
        <v>404800</v>
      </c>
      <c r="G71" s="48">
        <f t="shared" ca="1" si="7"/>
        <v>425500</v>
      </c>
      <c r="H71" s="48">
        <f t="shared" ca="1" si="7"/>
        <v>450800</v>
      </c>
      <c r="I71" s="48">
        <f t="shared" ca="1" si="7"/>
        <v>414000</v>
      </c>
      <c r="J71" s="48">
        <f t="shared" ca="1" si="7"/>
        <v>377200</v>
      </c>
      <c r="K71" s="48">
        <f t="shared" ca="1" si="7"/>
        <v>365700</v>
      </c>
      <c r="L71" s="48">
        <f t="shared" ca="1" si="7"/>
        <v>384100</v>
      </c>
      <c r="M71" s="48">
        <f t="shared" ca="1" si="7"/>
        <v>423200</v>
      </c>
      <c r="N71" s="48">
        <f t="shared" ca="1" si="7"/>
        <v>414000</v>
      </c>
      <c r="O71" s="48">
        <f t="shared" ca="1" si="7"/>
        <v>434700</v>
      </c>
      <c r="P71" s="10">
        <f t="shared" ca="1" si="8"/>
        <v>4935800</v>
      </c>
    </row>
    <row r="72" spans="1:16" x14ac:dyDescent="0.25">
      <c r="A72" s="12" t="s">
        <v>6</v>
      </c>
      <c r="B72" s="12" t="str">
        <f>VLOOKUP(Summary!$Z$6,List!$J$1:$K$4,2,0)</f>
        <v>Europe</v>
      </c>
      <c r="C72" s="12" t="str">
        <f t="shared" ca="1" si="6"/>
        <v>Ireland</v>
      </c>
      <c r="D72" s="48">
        <f t="shared" ca="1" si="7"/>
        <v>742900</v>
      </c>
      <c r="E72" s="48">
        <f t="shared" ca="1" si="7"/>
        <v>772800</v>
      </c>
      <c r="F72" s="48">
        <f t="shared" ca="1" si="7"/>
        <v>777400</v>
      </c>
      <c r="G72" s="48">
        <f t="shared" ca="1" si="7"/>
        <v>731400</v>
      </c>
      <c r="H72" s="48">
        <f t="shared" ca="1" si="7"/>
        <v>752100</v>
      </c>
      <c r="I72" s="48">
        <f t="shared" ca="1" si="7"/>
        <v>791199.99999999988</v>
      </c>
      <c r="J72" s="48">
        <f t="shared" ca="1" si="7"/>
        <v>837200</v>
      </c>
      <c r="K72" s="48">
        <f t="shared" ca="1" si="7"/>
        <v>897000</v>
      </c>
      <c r="L72" s="48">
        <f t="shared" ca="1" si="7"/>
        <v>816500</v>
      </c>
      <c r="M72" s="48">
        <f t="shared" ca="1" si="7"/>
        <v>816500</v>
      </c>
      <c r="N72" s="48">
        <f t="shared" ca="1" si="7"/>
        <v>880900</v>
      </c>
      <c r="O72" s="48">
        <f t="shared" ca="1" si="7"/>
        <v>959100</v>
      </c>
      <c r="P72" s="10">
        <f t="shared" ca="1" si="8"/>
        <v>9775000</v>
      </c>
    </row>
    <row r="73" spans="1:16" x14ac:dyDescent="0.25">
      <c r="A73" s="12" t="s">
        <v>6</v>
      </c>
      <c r="B73" s="12" t="str">
        <f>VLOOKUP(Summary!$Z$6,List!$J$1:$K$4,2,0)</f>
        <v>Europe</v>
      </c>
      <c r="C73" s="12" t="str">
        <f t="shared" ca="1" si="6"/>
        <v>Germany</v>
      </c>
      <c r="D73" s="48">
        <f t="shared" ca="1" si="7"/>
        <v>756700</v>
      </c>
      <c r="E73" s="48">
        <f t="shared" ca="1" si="7"/>
        <v>786600.00000000012</v>
      </c>
      <c r="F73" s="48">
        <f t="shared" ca="1" si="7"/>
        <v>768200</v>
      </c>
      <c r="G73" s="48">
        <f t="shared" ca="1" si="7"/>
        <v>715300</v>
      </c>
      <c r="H73" s="48">
        <f t="shared" ca="1" si="7"/>
        <v>763600</v>
      </c>
      <c r="I73" s="48">
        <f t="shared" ca="1" si="7"/>
        <v>710700</v>
      </c>
      <c r="J73" s="48">
        <f t="shared" ca="1" si="7"/>
        <v>724500</v>
      </c>
      <c r="K73" s="48">
        <f t="shared" ca="1" si="7"/>
        <v>731400</v>
      </c>
      <c r="L73" s="48">
        <f t="shared" ca="1" si="7"/>
        <v>710700</v>
      </c>
      <c r="M73" s="48">
        <f t="shared" ca="1" si="7"/>
        <v>690000</v>
      </c>
      <c r="N73" s="48">
        <f t="shared" ca="1" si="7"/>
        <v>669300</v>
      </c>
      <c r="O73" s="48">
        <f t="shared" ca="1" si="7"/>
        <v>662400</v>
      </c>
      <c r="P73" s="10">
        <f t="shared" ca="1" si="8"/>
        <v>8689400</v>
      </c>
    </row>
    <row r="74" spans="1:16" x14ac:dyDescent="0.25">
      <c r="A74" s="12" t="s">
        <v>6</v>
      </c>
      <c r="B74" s="12" t="str">
        <f>VLOOKUP(Summary!$Z$6,List!$J$1:$K$4,2,0)</f>
        <v>Europe</v>
      </c>
      <c r="C74" s="12" t="str">
        <f t="shared" ca="1" si="6"/>
        <v>France</v>
      </c>
      <c r="D74" s="48">
        <f t="shared" ca="1" si="7"/>
        <v>841800</v>
      </c>
      <c r="E74" s="48">
        <f t="shared" ca="1" si="7"/>
        <v>860200</v>
      </c>
      <c r="F74" s="48">
        <f t="shared" ca="1" si="7"/>
        <v>894700</v>
      </c>
      <c r="G74" s="48">
        <f t="shared" ca="1" si="7"/>
        <v>814200</v>
      </c>
      <c r="H74" s="48">
        <f t="shared" ca="1" si="7"/>
        <v>823400</v>
      </c>
      <c r="I74" s="48">
        <f t="shared" ca="1" si="7"/>
        <v>880900</v>
      </c>
      <c r="J74" s="48">
        <f t="shared" ca="1" si="7"/>
        <v>862500</v>
      </c>
      <c r="K74" s="48">
        <f t="shared" ca="1" si="7"/>
        <v>828000</v>
      </c>
      <c r="L74" s="48">
        <f t="shared" ca="1" si="7"/>
        <v>795799.99999999988</v>
      </c>
      <c r="M74" s="48">
        <f t="shared" ca="1" si="7"/>
        <v>763600</v>
      </c>
      <c r="N74" s="48">
        <f t="shared" ca="1" si="7"/>
        <v>770500</v>
      </c>
      <c r="O74" s="48">
        <f t="shared" ca="1" si="7"/>
        <v>809600</v>
      </c>
      <c r="P74" s="10">
        <f t="shared" ca="1" si="8"/>
        <v>9945200</v>
      </c>
    </row>
    <row r="75" spans="1:16" x14ac:dyDescent="0.25">
      <c r="A75" s="12" t="s">
        <v>6</v>
      </c>
      <c r="B75" s="12" t="str">
        <f>VLOOKUP(Summary!$Z$6,List!$J$1:$K$4,2,0)</f>
        <v>Europe</v>
      </c>
      <c r="C75" s="12" t="str">
        <f t="shared" ca="1" si="6"/>
        <v>Italy</v>
      </c>
      <c r="D75" s="48">
        <f t="shared" ca="1" si="7"/>
        <v>395599.99999999994</v>
      </c>
      <c r="E75" s="48">
        <f t="shared" ca="1" si="7"/>
        <v>386400</v>
      </c>
      <c r="F75" s="48">
        <f t="shared" ca="1" si="7"/>
        <v>372600</v>
      </c>
      <c r="G75" s="48">
        <f t="shared" ca="1" si="7"/>
        <v>354200</v>
      </c>
      <c r="H75" s="48">
        <f t="shared" ca="1" si="7"/>
        <v>345000</v>
      </c>
      <c r="I75" s="48">
        <f t="shared" ca="1" si="7"/>
        <v>312800</v>
      </c>
      <c r="J75" s="48">
        <f t="shared" ca="1" si="7"/>
        <v>335800</v>
      </c>
      <c r="K75" s="48">
        <f t="shared" ca="1" si="7"/>
        <v>340400</v>
      </c>
      <c r="L75" s="48">
        <f t="shared" ca="1" si="7"/>
        <v>377200</v>
      </c>
      <c r="M75" s="48">
        <f t="shared" ca="1" si="7"/>
        <v>368000</v>
      </c>
      <c r="N75" s="48">
        <f t="shared" ca="1" si="7"/>
        <v>386400</v>
      </c>
      <c r="O75" s="48">
        <f t="shared" ca="1" si="7"/>
        <v>368000</v>
      </c>
      <c r="P75" s="10">
        <f t="shared" ca="1" si="8"/>
        <v>4342400</v>
      </c>
    </row>
    <row r="76" spans="1:16" x14ac:dyDescent="0.25">
      <c r="A76" s="12" t="s">
        <v>6</v>
      </c>
      <c r="B76" s="12" t="str">
        <f>VLOOKUP(Summary!$Z$6,List!$J$1:$K$4,2,0)</f>
        <v>Europe</v>
      </c>
      <c r="C76" s="12" t="str">
        <f t="shared" ca="1" si="6"/>
        <v>Spain</v>
      </c>
      <c r="D76" s="48">
        <f t="shared" ca="1" si="7"/>
        <v>1196000</v>
      </c>
      <c r="E76" s="48">
        <f t="shared" ca="1" si="7"/>
        <v>1202900</v>
      </c>
      <c r="F76" s="48">
        <f t="shared" ca="1" si="7"/>
        <v>1235100</v>
      </c>
      <c r="G76" s="48">
        <f t="shared" ca="1" si="7"/>
        <v>1147700</v>
      </c>
      <c r="H76" s="48">
        <f t="shared" ca="1" si="7"/>
        <v>1159200</v>
      </c>
      <c r="I76" s="48">
        <f t="shared" ca="1" si="7"/>
        <v>1276500</v>
      </c>
      <c r="J76" s="48">
        <f t="shared" ca="1" si="7"/>
        <v>1237400</v>
      </c>
      <c r="K76" s="48">
        <f t="shared" ca="1" si="7"/>
        <v>1288000.0000000002</v>
      </c>
      <c r="L76" s="48">
        <f t="shared" ca="1" si="7"/>
        <v>1352400</v>
      </c>
      <c r="M76" s="48">
        <f t="shared" ca="1" si="7"/>
        <v>1216700</v>
      </c>
      <c r="N76" s="48">
        <f t="shared" ca="1" si="7"/>
        <v>1276500</v>
      </c>
      <c r="O76" s="48">
        <f t="shared" ca="1" si="7"/>
        <v>1276500</v>
      </c>
      <c r="P76" s="10">
        <f t="shared" ca="1" si="8"/>
        <v>14864900</v>
      </c>
    </row>
    <row r="77" spans="1:16" x14ac:dyDescent="0.25">
      <c r="A77" s="12" t="s">
        <v>6</v>
      </c>
      <c r="B77" s="12" t="str">
        <f>VLOOKUP(Summary!$Z$6,List!$J$1:$K$4,2,0)</f>
        <v>Europe</v>
      </c>
      <c r="C77" s="12" t="str">
        <f t="shared" ca="1" si="6"/>
        <v>Greece</v>
      </c>
      <c r="D77" s="48">
        <f t="shared" ca="1" si="7"/>
        <v>1097100</v>
      </c>
      <c r="E77" s="48">
        <f t="shared" ca="1" si="7"/>
        <v>1122400</v>
      </c>
      <c r="F77" s="48">
        <f t="shared" ca="1" si="7"/>
        <v>1136200</v>
      </c>
      <c r="G77" s="48">
        <f t="shared" ca="1" si="7"/>
        <v>1205200</v>
      </c>
      <c r="H77" s="48">
        <f t="shared" ca="1" si="7"/>
        <v>1324800</v>
      </c>
      <c r="I77" s="48">
        <f t="shared" ca="1" si="7"/>
        <v>1205200</v>
      </c>
      <c r="J77" s="48">
        <f t="shared" ca="1" si="7"/>
        <v>1156900</v>
      </c>
      <c r="K77" s="48">
        <f t="shared" ca="1" si="7"/>
        <v>1145400</v>
      </c>
      <c r="L77" s="48">
        <f t="shared" ca="1" si="7"/>
        <v>1145400</v>
      </c>
      <c r="M77" s="48">
        <f t="shared" ca="1" si="7"/>
        <v>1076400</v>
      </c>
      <c r="N77" s="48">
        <f t="shared" ca="1" si="7"/>
        <v>1120100</v>
      </c>
      <c r="O77" s="48">
        <f t="shared" ca="1" si="7"/>
        <v>1108600</v>
      </c>
      <c r="P77" s="10">
        <f t="shared" ca="1" si="8"/>
        <v>13843700</v>
      </c>
    </row>
    <row r="78" spans="1:16" x14ac:dyDescent="0.25">
      <c r="A78" s="12" t="s">
        <v>6</v>
      </c>
      <c r="B78" s="12" t="str">
        <f>VLOOKUP(Summary!$Z$6,List!$J$1:$K$4,2,0)</f>
        <v>Europe</v>
      </c>
      <c r="C78" s="12" t="str">
        <f t="shared" ca="1" si="6"/>
        <v>Portugal</v>
      </c>
      <c r="D78" s="48">
        <f t="shared" ca="1" si="7"/>
        <v>620494</v>
      </c>
      <c r="E78" s="48">
        <f t="shared" ca="1" si="7"/>
        <v>645012</v>
      </c>
      <c r="F78" s="48">
        <f t="shared" ca="1" si="7"/>
        <v>629924</v>
      </c>
      <c r="G78" s="48">
        <f t="shared" ca="1" si="7"/>
        <v>586546</v>
      </c>
      <c r="H78" s="48">
        <f t="shared" ca="1" si="7"/>
        <v>626152</v>
      </c>
      <c r="I78" s="48">
        <f t="shared" ca="1" si="7"/>
        <v>582774</v>
      </c>
      <c r="J78" s="48">
        <f t="shared" ca="1" si="7"/>
        <v>594090</v>
      </c>
      <c r="K78" s="48">
        <f t="shared" ca="1" si="7"/>
        <v>599748</v>
      </c>
      <c r="L78" s="48">
        <f t="shared" ca="1" si="7"/>
        <v>582774</v>
      </c>
      <c r="M78" s="48">
        <f t="shared" ca="1" si="7"/>
        <v>565800</v>
      </c>
      <c r="N78" s="48">
        <f t="shared" ca="1" si="7"/>
        <v>548826</v>
      </c>
      <c r="O78" s="48">
        <f t="shared" ca="1" si="7"/>
        <v>543168</v>
      </c>
      <c r="P78" s="10">
        <f t="shared" ca="1" si="8"/>
        <v>7125308</v>
      </c>
    </row>
    <row r="79" spans="1:16" x14ac:dyDescent="0.25"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</row>
    <row r="80" spans="1:16" x14ac:dyDescent="0.25">
      <c r="A80" s="12" t="s">
        <v>5</v>
      </c>
      <c r="B80" s="12" t="str">
        <f>VLOOKUP(Summary!$Z$6,List!$J$1:$K$4,2,0)</f>
        <v>Europe</v>
      </c>
      <c r="C80" s="12" t="str">
        <f t="shared" ref="C80:C89" ca="1" si="9">OFFSET(C12,MATCH(B80,$B$2:$B$66,0),0,1)</f>
        <v>England</v>
      </c>
      <c r="D80" s="48">
        <f t="shared" ref="D80:O89" ca="1" si="10">SUMPRODUCT(($A$2:$A$66=$A80)*($C$2:$C$66=$C80)*(D$2:D$66))</f>
        <v>668610</v>
      </c>
      <c r="E80" s="48">
        <f t="shared" ca="1" si="10"/>
        <v>723235</v>
      </c>
      <c r="F80" s="48">
        <f t="shared" ca="1" si="10"/>
        <v>714495</v>
      </c>
      <c r="G80" s="48">
        <f t="shared" ca="1" si="10"/>
        <v>699200</v>
      </c>
      <c r="H80" s="48">
        <f t="shared" ca="1" si="10"/>
        <v>644575</v>
      </c>
      <c r="I80" s="48">
        <f t="shared" ca="1" si="10"/>
        <v>657685</v>
      </c>
      <c r="J80" s="48">
        <f t="shared" ca="1" si="10"/>
        <v>605245</v>
      </c>
      <c r="K80" s="48">
        <f t="shared" ca="1" si="10"/>
        <v>568100</v>
      </c>
      <c r="L80" s="48">
        <f t="shared" ca="1" si="10"/>
        <v>544180</v>
      </c>
      <c r="M80" s="48">
        <f t="shared" ca="1" si="10"/>
        <v>550459</v>
      </c>
      <c r="N80" s="48">
        <f t="shared" ca="1" si="10"/>
        <v>598598</v>
      </c>
      <c r="O80" s="48">
        <f t="shared" ca="1" si="10"/>
        <v>617435</v>
      </c>
      <c r="P80" s="10">
        <f t="shared" ref="P80:P89" ca="1" si="11">SUM(D80:O80)</f>
        <v>7591817</v>
      </c>
    </row>
    <row r="81" spans="1:16" x14ac:dyDescent="0.25">
      <c r="A81" s="12" t="s">
        <v>5</v>
      </c>
      <c r="B81" s="12" t="str">
        <f>VLOOKUP(Summary!$Z$6,List!$J$1:$K$4,2,0)</f>
        <v>Europe</v>
      </c>
      <c r="C81" s="12" t="str">
        <f t="shared" ca="1" si="9"/>
        <v>Scotland</v>
      </c>
      <c r="D81" s="48">
        <f t="shared" ca="1" si="10"/>
        <v>509105</v>
      </c>
      <c r="E81" s="48">
        <f t="shared" ca="1" si="10"/>
        <v>500365</v>
      </c>
      <c r="F81" s="48">
        <f t="shared" ca="1" si="10"/>
        <v>487255</v>
      </c>
      <c r="G81" s="48">
        <f t="shared" ca="1" si="10"/>
        <v>471960</v>
      </c>
      <c r="H81" s="48">
        <f t="shared" ca="1" si="10"/>
        <v>491625</v>
      </c>
      <c r="I81" s="48">
        <f t="shared" ca="1" si="10"/>
        <v>467590</v>
      </c>
      <c r="J81" s="48">
        <f t="shared" ca="1" si="10"/>
        <v>419520</v>
      </c>
      <c r="K81" s="48">
        <f t="shared" ca="1" si="10"/>
        <v>395485</v>
      </c>
      <c r="L81" s="48">
        <f t="shared" ca="1" si="10"/>
        <v>351624</v>
      </c>
      <c r="M81" s="48">
        <f t="shared" ca="1" si="10"/>
        <v>383019</v>
      </c>
      <c r="N81" s="48">
        <f t="shared" ca="1" si="10"/>
        <v>368368</v>
      </c>
      <c r="O81" s="48">
        <f t="shared" ca="1" si="10"/>
        <v>397670</v>
      </c>
      <c r="P81" s="10">
        <f t="shared" ca="1" si="11"/>
        <v>5243586</v>
      </c>
    </row>
    <row r="82" spans="1:16" x14ac:dyDescent="0.25">
      <c r="A82" s="12" t="s">
        <v>5</v>
      </c>
      <c r="B82" s="12" t="str">
        <f>VLOOKUP(Summary!$Z$6,List!$J$1:$K$4,2,0)</f>
        <v>Europe</v>
      </c>
      <c r="C82" s="12" t="str">
        <f t="shared" ca="1" si="9"/>
        <v>Wales</v>
      </c>
      <c r="D82" s="48">
        <f t="shared" ca="1" si="10"/>
        <v>404225</v>
      </c>
      <c r="E82" s="48">
        <f t="shared" ca="1" si="10"/>
        <v>395485</v>
      </c>
      <c r="F82" s="48">
        <f t="shared" ca="1" si="10"/>
        <v>384560</v>
      </c>
      <c r="G82" s="48">
        <f t="shared" ca="1" si="10"/>
        <v>404225</v>
      </c>
      <c r="H82" s="48">
        <f t="shared" ca="1" si="10"/>
        <v>428260</v>
      </c>
      <c r="I82" s="48">
        <f t="shared" ca="1" si="10"/>
        <v>393300</v>
      </c>
      <c r="J82" s="48">
        <f t="shared" ca="1" si="10"/>
        <v>358340</v>
      </c>
      <c r="K82" s="48">
        <f t="shared" ca="1" si="10"/>
        <v>347415</v>
      </c>
      <c r="L82" s="48">
        <f t="shared" ca="1" si="10"/>
        <v>349531</v>
      </c>
      <c r="M82" s="48">
        <f t="shared" ca="1" si="10"/>
        <v>385112</v>
      </c>
      <c r="N82" s="48">
        <f t="shared" ca="1" si="10"/>
        <v>376740</v>
      </c>
      <c r="O82" s="48">
        <f t="shared" ca="1" si="10"/>
        <v>395577</v>
      </c>
      <c r="P82" s="10">
        <f t="shared" ca="1" si="11"/>
        <v>4622770</v>
      </c>
    </row>
    <row r="83" spans="1:16" x14ac:dyDescent="0.25">
      <c r="A83" s="12" t="s">
        <v>5</v>
      </c>
      <c r="B83" s="12" t="str">
        <f>VLOOKUP(Summary!$Z$6,List!$J$1:$K$4,2,0)</f>
        <v>Europe</v>
      </c>
      <c r="C83" s="12" t="str">
        <f t="shared" ca="1" si="9"/>
        <v>Ireland</v>
      </c>
      <c r="D83" s="48">
        <f t="shared" ca="1" si="10"/>
        <v>705755</v>
      </c>
      <c r="E83" s="48">
        <f t="shared" ca="1" si="10"/>
        <v>734160</v>
      </c>
      <c r="F83" s="48">
        <f t="shared" ca="1" si="10"/>
        <v>738530</v>
      </c>
      <c r="G83" s="48">
        <f t="shared" ca="1" si="10"/>
        <v>694830</v>
      </c>
      <c r="H83" s="48">
        <f t="shared" ca="1" si="10"/>
        <v>714495</v>
      </c>
      <c r="I83" s="48">
        <f t="shared" ca="1" si="10"/>
        <v>751639.99999999988</v>
      </c>
      <c r="J83" s="48">
        <f t="shared" ca="1" si="10"/>
        <v>795340</v>
      </c>
      <c r="K83" s="48">
        <f t="shared" ca="1" si="10"/>
        <v>852150</v>
      </c>
      <c r="L83" s="48">
        <f t="shared" ca="1" si="10"/>
        <v>743015</v>
      </c>
      <c r="M83" s="48">
        <f t="shared" ca="1" si="10"/>
        <v>743015</v>
      </c>
      <c r="N83" s="48">
        <f t="shared" ca="1" si="10"/>
        <v>801619</v>
      </c>
      <c r="O83" s="48">
        <f t="shared" ca="1" si="10"/>
        <v>872781</v>
      </c>
      <c r="P83" s="10">
        <f t="shared" ca="1" si="11"/>
        <v>9147330</v>
      </c>
    </row>
    <row r="84" spans="1:16" x14ac:dyDescent="0.25">
      <c r="A84" s="12" t="s">
        <v>5</v>
      </c>
      <c r="B84" s="12" t="str">
        <f>VLOOKUP(Summary!$Z$6,List!$J$1:$K$4,2,0)</f>
        <v>Europe</v>
      </c>
      <c r="C84" s="12" t="str">
        <f t="shared" ca="1" si="9"/>
        <v>Germany</v>
      </c>
      <c r="D84" s="48">
        <f t="shared" ca="1" si="10"/>
        <v>832370.00000000012</v>
      </c>
      <c r="E84" s="48">
        <f t="shared" ca="1" si="10"/>
        <v>865260.00000000023</v>
      </c>
      <c r="F84" s="48">
        <f t="shared" ca="1" si="10"/>
        <v>845020.00000000012</v>
      </c>
      <c r="G84" s="48">
        <f t="shared" ca="1" si="10"/>
        <v>786830.00000000012</v>
      </c>
      <c r="H84" s="48">
        <f t="shared" ca="1" si="10"/>
        <v>839960.00000000012</v>
      </c>
      <c r="I84" s="48">
        <f t="shared" ca="1" si="10"/>
        <v>781770.00000000012</v>
      </c>
      <c r="J84" s="48">
        <f t="shared" ca="1" si="10"/>
        <v>796950.00000000012</v>
      </c>
      <c r="K84" s="48">
        <f t="shared" ca="1" si="10"/>
        <v>665574</v>
      </c>
      <c r="L84" s="48">
        <f t="shared" ca="1" si="10"/>
        <v>646737</v>
      </c>
      <c r="M84" s="48">
        <f t="shared" ca="1" si="10"/>
        <v>627900</v>
      </c>
      <c r="N84" s="48">
        <f t="shared" ca="1" si="10"/>
        <v>609063</v>
      </c>
      <c r="O84" s="48">
        <f t="shared" ca="1" si="10"/>
        <v>602784</v>
      </c>
      <c r="P84" s="10">
        <f t="shared" ca="1" si="11"/>
        <v>8900218</v>
      </c>
    </row>
    <row r="85" spans="1:16" x14ac:dyDescent="0.25">
      <c r="A85" s="12" t="s">
        <v>5</v>
      </c>
      <c r="B85" s="12" t="str">
        <f>VLOOKUP(Summary!$Z$6,List!$J$1:$K$4,2,0)</f>
        <v>Europe</v>
      </c>
      <c r="C85" s="12" t="str">
        <f t="shared" ca="1" si="9"/>
        <v>France</v>
      </c>
      <c r="D85" s="48">
        <f t="shared" ca="1" si="10"/>
        <v>799710</v>
      </c>
      <c r="E85" s="48">
        <f t="shared" ca="1" si="10"/>
        <v>817190</v>
      </c>
      <c r="F85" s="48">
        <f t="shared" ca="1" si="10"/>
        <v>849965</v>
      </c>
      <c r="G85" s="48">
        <f t="shared" ca="1" si="10"/>
        <v>773490</v>
      </c>
      <c r="H85" s="48">
        <f t="shared" ca="1" si="10"/>
        <v>782230</v>
      </c>
      <c r="I85" s="48">
        <f t="shared" ca="1" si="10"/>
        <v>836855</v>
      </c>
      <c r="J85" s="48">
        <f t="shared" ca="1" si="10"/>
        <v>819375</v>
      </c>
      <c r="K85" s="48">
        <f t="shared" ca="1" si="10"/>
        <v>786600</v>
      </c>
      <c r="L85" s="48">
        <f t="shared" ca="1" si="10"/>
        <v>724177.99999999988</v>
      </c>
      <c r="M85" s="48">
        <f t="shared" ca="1" si="10"/>
        <v>694876</v>
      </c>
      <c r="N85" s="48">
        <f t="shared" ca="1" si="10"/>
        <v>701155</v>
      </c>
      <c r="O85" s="48">
        <f t="shared" ca="1" si="10"/>
        <v>736736</v>
      </c>
      <c r="P85" s="10">
        <f t="shared" ca="1" si="11"/>
        <v>9322360</v>
      </c>
    </row>
    <row r="86" spans="1:16" x14ac:dyDescent="0.25">
      <c r="A86" s="12" t="s">
        <v>5</v>
      </c>
      <c r="B86" s="12" t="str">
        <f>VLOOKUP(Summary!$Z$6,List!$J$1:$K$4,2,0)</f>
        <v>Europe</v>
      </c>
      <c r="C86" s="12" t="str">
        <f t="shared" ca="1" si="9"/>
        <v>Italy</v>
      </c>
      <c r="D86" s="48">
        <f t="shared" ca="1" si="10"/>
        <v>381800</v>
      </c>
      <c r="E86" s="48">
        <f t="shared" ca="1" si="10"/>
        <v>345000</v>
      </c>
      <c r="F86" s="48">
        <f t="shared" ca="1" si="10"/>
        <v>312800</v>
      </c>
      <c r="G86" s="48">
        <f t="shared" ca="1" si="10"/>
        <v>280600</v>
      </c>
      <c r="H86" s="48">
        <f t="shared" ca="1" si="10"/>
        <v>253000</v>
      </c>
      <c r="I86" s="48">
        <f t="shared" ca="1" si="10"/>
        <v>225400</v>
      </c>
      <c r="J86" s="48">
        <f t="shared" ca="1" si="10"/>
        <v>202400</v>
      </c>
      <c r="K86" s="48">
        <f t="shared" ca="1" si="10"/>
        <v>184000</v>
      </c>
      <c r="L86" s="48">
        <f t="shared" ca="1" si="10"/>
        <v>165600</v>
      </c>
      <c r="M86" s="48">
        <f t="shared" ca="1" si="10"/>
        <v>147200</v>
      </c>
      <c r="N86" s="48">
        <f t="shared" ca="1" si="10"/>
        <v>133400</v>
      </c>
      <c r="O86" s="48">
        <f t="shared" ca="1" si="10"/>
        <v>119600</v>
      </c>
      <c r="P86" s="10">
        <f t="shared" ca="1" si="11"/>
        <v>2750800</v>
      </c>
    </row>
    <row r="87" spans="1:16" x14ac:dyDescent="0.25">
      <c r="A87" s="12" t="s">
        <v>5</v>
      </c>
      <c r="B87" s="12" t="str">
        <f>VLOOKUP(Summary!$Z$6,List!$J$1:$K$4,2,0)</f>
        <v>Europe</v>
      </c>
      <c r="C87" s="12" t="str">
        <f t="shared" ca="1" si="9"/>
        <v>Spain</v>
      </c>
      <c r="D87" s="48">
        <f t="shared" ca="1" si="10"/>
        <v>1315600</v>
      </c>
      <c r="E87" s="48">
        <f t="shared" ca="1" si="10"/>
        <v>1323190</v>
      </c>
      <c r="F87" s="48">
        <f t="shared" ca="1" si="10"/>
        <v>1358610</v>
      </c>
      <c r="G87" s="48">
        <f t="shared" ca="1" si="10"/>
        <v>1262470</v>
      </c>
      <c r="H87" s="48">
        <f t="shared" ca="1" si="10"/>
        <v>1275120</v>
      </c>
      <c r="I87" s="48">
        <f t="shared" ca="1" si="10"/>
        <v>1341601.5</v>
      </c>
      <c r="J87" s="48">
        <f t="shared" ca="1" si="10"/>
        <v>1300507.3999999999</v>
      </c>
      <c r="K87" s="48">
        <f t="shared" ca="1" si="10"/>
        <v>1353688.0000000002</v>
      </c>
      <c r="L87" s="48">
        <f t="shared" ca="1" si="10"/>
        <v>1421372.4</v>
      </c>
      <c r="M87" s="48">
        <f t="shared" ca="1" si="10"/>
        <v>1278751.7</v>
      </c>
      <c r="N87" s="48">
        <f t="shared" ca="1" si="10"/>
        <v>1341601.5</v>
      </c>
      <c r="O87" s="48">
        <f t="shared" ca="1" si="10"/>
        <v>1341601.5</v>
      </c>
      <c r="P87" s="10">
        <f t="shared" ca="1" si="11"/>
        <v>15914114</v>
      </c>
    </row>
    <row r="88" spans="1:16" x14ac:dyDescent="0.25">
      <c r="A88" s="12" t="s">
        <v>5</v>
      </c>
      <c r="B88" s="12" t="str">
        <f>VLOOKUP(Summary!$Z$6,List!$J$1:$K$4,2,0)</f>
        <v>Europe</v>
      </c>
      <c r="C88" s="12" t="str">
        <f t="shared" ca="1" si="9"/>
        <v>Greece</v>
      </c>
      <c r="D88" s="48">
        <f t="shared" ca="1" si="10"/>
        <v>1042245</v>
      </c>
      <c r="E88" s="48">
        <f t="shared" ca="1" si="10"/>
        <v>1066280</v>
      </c>
      <c r="F88" s="48">
        <f t="shared" ca="1" si="10"/>
        <v>1079390</v>
      </c>
      <c r="G88" s="48">
        <f t="shared" ca="1" si="10"/>
        <v>1144940</v>
      </c>
      <c r="H88" s="48">
        <f t="shared" ca="1" si="10"/>
        <v>1258560</v>
      </c>
      <c r="I88" s="48">
        <f t="shared" ca="1" si="10"/>
        <v>1144940</v>
      </c>
      <c r="J88" s="48">
        <f t="shared" ca="1" si="10"/>
        <v>1099055</v>
      </c>
      <c r="K88" s="48">
        <f t="shared" ca="1" si="10"/>
        <v>1088130</v>
      </c>
      <c r="L88" s="48">
        <f t="shared" ca="1" si="10"/>
        <v>1042314</v>
      </c>
      <c r="M88" s="48">
        <f t="shared" ca="1" si="10"/>
        <v>979524</v>
      </c>
      <c r="N88" s="48">
        <f t="shared" ca="1" si="10"/>
        <v>1019291</v>
      </c>
      <c r="O88" s="48">
        <f t="shared" ca="1" si="10"/>
        <v>1008826</v>
      </c>
      <c r="P88" s="10">
        <f t="shared" ca="1" si="11"/>
        <v>12973495</v>
      </c>
    </row>
    <row r="89" spans="1:16" x14ac:dyDescent="0.25">
      <c r="A89" s="12" t="s">
        <v>5</v>
      </c>
      <c r="B89" s="12" t="str">
        <f>VLOOKUP(Summary!$Z$6,List!$J$1:$K$4,2,0)</f>
        <v>Europe</v>
      </c>
      <c r="C89" s="12" t="str">
        <f t="shared" ca="1" si="9"/>
        <v>Portugal</v>
      </c>
      <c r="D89" s="48">
        <f t="shared" ca="1" si="10"/>
        <v>682543.4</v>
      </c>
      <c r="E89" s="48">
        <f t="shared" ca="1" si="10"/>
        <v>709513.20000000019</v>
      </c>
      <c r="F89" s="48">
        <f t="shared" ca="1" si="10"/>
        <v>692916.4</v>
      </c>
      <c r="G89" s="48">
        <f t="shared" ca="1" si="10"/>
        <v>645200.60000000009</v>
      </c>
      <c r="H89" s="48">
        <f t="shared" ca="1" si="10"/>
        <v>688767.20000000007</v>
      </c>
      <c r="I89" s="48">
        <f t="shared" ca="1" si="10"/>
        <v>641051.4</v>
      </c>
      <c r="J89" s="48">
        <f t="shared" ca="1" si="10"/>
        <v>653499</v>
      </c>
      <c r="K89" s="48">
        <f t="shared" ca="1" si="10"/>
        <v>545770.67999999993</v>
      </c>
      <c r="L89" s="48">
        <f t="shared" ca="1" si="10"/>
        <v>530324.34</v>
      </c>
      <c r="M89" s="48">
        <f t="shared" ca="1" si="10"/>
        <v>514877.99999999994</v>
      </c>
      <c r="N89" s="48">
        <f t="shared" ca="1" si="10"/>
        <v>499431.66</v>
      </c>
      <c r="O89" s="48">
        <f t="shared" ca="1" si="10"/>
        <v>494282.87999999995</v>
      </c>
      <c r="P89" s="10">
        <f t="shared" ca="1" si="11"/>
        <v>7298178.7599999998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C89"/>
  <sheetViews>
    <sheetView topLeftCell="L1" zoomScaleNormal="100" workbookViewId="0">
      <pane ySplit="1" topLeftCell="A47" activePane="bottomLeft" state="frozen"/>
      <selection activeCell="W4" sqref="W4"/>
      <selection pane="bottomLeft" activeCell="Q1" sqref="Q1:AI1048576"/>
    </sheetView>
  </sheetViews>
  <sheetFormatPr defaultRowHeight="15" x14ac:dyDescent="0.25"/>
  <cols>
    <col min="1" max="1" width="10.28515625" style="9" bestFit="1" customWidth="1"/>
    <col min="2" max="2" width="10.28515625" style="9" customWidth="1"/>
    <col min="3" max="3" width="13" style="9" bestFit="1" customWidth="1"/>
    <col min="4" max="15" width="13.28515625" style="9" bestFit="1" customWidth="1"/>
    <col min="16" max="16" width="14.28515625" style="9" customWidth="1"/>
    <col min="17" max="17" width="11.5703125" style="9" bestFit="1" customWidth="1"/>
    <col min="18" max="28" width="9.140625" style="9"/>
    <col min="29" max="29" width="13.28515625" style="9" bestFit="1" customWidth="1"/>
    <col min="30" max="16384" width="9.140625" style="9"/>
  </cols>
  <sheetData>
    <row r="1" spans="1:28" x14ac:dyDescent="0.25">
      <c r="A1" s="20" t="s">
        <v>46</v>
      </c>
      <c r="B1" s="20" t="s">
        <v>9</v>
      </c>
      <c r="C1" s="20" t="s">
        <v>44</v>
      </c>
      <c r="D1" s="19">
        <v>41275</v>
      </c>
      <c r="E1" s="19">
        <v>41307</v>
      </c>
      <c r="F1" s="19">
        <v>41339</v>
      </c>
      <c r="G1" s="19">
        <v>41371</v>
      </c>
      <c r="H1" s="19">
        <v>41403</v>
      </c>
      <c r="I1" s="19">
        <v>41435</v>
      </c>
      <c r="J1" s="19">
        <v>41467</v>
      </c>
      <c r="K1" s="19">
        <v>41499</v>
      </c>
      <c r="L1" s="19">
        <v>41531</v>
      </c>
      <c r="M1" s="19">
        <v>41563</v>
      </c>
      <c r="N1" s="19">
        <v>41595</v>
      </c>
      <c r="O1" s="19">
        <v>41627</v>
      </c>
      <c r="P1" s="18" t="s">
        <v>7</v>
      </c>
    </row>
    <row r="2" spans="1:28" x14ac:dyDescent="0.25">
      <c r="A2" s="9" t="s">
        <v>6</v>
      </c>
      <c r="B2" s="15" t="s">
        <v>38</v>
      </c>
      <c r="C2" s="14" t="s">
        <v>10</v>
      </c>
      <c r="D2" s="41">
        <v>633420</v>
      </c>
      <c r="E2" s="41">
        <v>685170</v>
      </c>
      <c r="F2" s="41">
        <v>676890</v>
      </c>
      <c r="G2" s="41">
        <v>662400</v>
      </c>
      <c r="H2" s="41">
        <v>610650</v>
      </c>
      <c r="I2" s="41">
        <v>623070</v>
      </c>
      <c r="J2" s="41">
        <v>573390</v>
      </c>
      <c r="K2" s="41">
        <v>538200</v>
      </c>
      <c r="L2" s="41">
        <v>538200</v>
      </c>
      <c r="M2" s="41">
        <v>544410</v>
      </c>
      <c r="N2" s="41">
        <v>592020</v>
      </c>
      <c r="O2" s="41">
        <v>610650</v>
      </c>
      <c r="P2" s="10">
        <f t="shared" ref="P2:P11" si="0">SUM(D2:O2)</f>
        <v>7288470</v>
      </c>
    </row>
    <row r="3" spans="1:28" x14ac:dyDescent="0.25">
      <c r="A3" s="9" t="s">
        <v>6</v>
      </c>
      <c r="B3" s="15" t="s">
        <v>38</v>
      </c>
      <c r="C3" s="14" t="s">
        <v>12</v>
      </c>
      <c r="D3" s="41">
        <v>482310</v>
      </c>
      <c r="E3" s="41">
        <v>474030</v>
      </c>
      <c r="F3" s="41">
        <v>461610</v>
      </c>
      <c r="G3" s="41">
        <v>447120</v>
      </c>
      <c r="H3" s="41">
        <v>465750</v>
      </c>
      <c r="I3" s="41">
        <v>442980</v>
      </c>
      <c r="J3" s="41">
        <v>397440</v>
      </c>
      <c r="K3" s="41">
        <v>374670</v>
      </c>
      <c r="L3" s="41">
        <v>347760</v>
      </c>
      <c r="M3" s="41">
        <v>378810</v>
      </c>
      <c r="N3" s="41">
        <v>364320</v>
      </c>
      <c r="O3" s="41">
        <v>393300</v>
      </c>
      <c r="P3" s="10">
        <f t="shared" si="0"/>
        <v>5030100</v>
      </c>
    </row>
    <row r="4" spans="1:28" x14ac:dyDescent="0.25">
      <c r="A4" s="9" t="s">
        <v>6</v>
      </c>
      <c r="B4" s="15" t="s">
        <v>38</v>
      </c>
      <c r="C4" s="14" t="s">
        <v>11</v>
      </c>
      <c r="D4" s="41">
        <v>382950</v>
      </c>
      <c r="E4" s="41">
        <v>374670</v>
      </c>
      <c r="F4" s="41">
        <v>364320</v>
      </c>
      <c r="G4" s="41">
        <v>382950</v>
      </c>
      <c r="H4" s="41">
        <v>405720</v>
      </c>
      <c r="I4" s="41">
        <v>372600</v>
      </c>
      <c r="J4" s="41">
        <v>339480</v>
      </c>
      <c r="K4" s="41">
        <v>329130</v>
      </c>
      <c r="L4" s="41">
        <v>345690</v>
      </c>
      <c r="M4" s="41">
        <v>380880</v>
      </c>
      <c r="N4" s="41">
        <v>372600</v>
      </c>
      <c r="O4" s="41">
        <v>391230</v>
      </c>
      <c r="P4" s="10">
        <f t="shared" si="0"/>
        <v>4442220</v>
      </c>
    </row>
    <row r="5" spans="1:28" x14ac:dyDescent="0.25">
      <c r="A5" s="9" t="s">
        <v>6</v>
      </c>
      <c r="B5" s="15" t="s">
        <v>38</v>
      </c>
      <c r="C5" s="14" t="s">
        <v>13</v>
      </c>
      <c r="D5" s="41">
        <v>668610</v>
      </c>
      <c r="E5" s="41">
        <v>695520</v>
      </c>
      <c r="F5" s="41">
        <v>699660</v>
      </c>
      <c r="G5" s="41">
        <v>658260</v>
      </c>
      <c r="H5" s="41">
        <v>676890</v>
      </c>
      <c r="I5" s="41">
        <v>712079.99999999988</v>
      </c>
      <c r="J5" s="41">
        <v>753480</v>
      </c>
      <c r="K5" s="41">
        <v>807300</v>
      </c>
      <c r="L5" s="41">
        <v>734850</v>
      </c>
      <c r="M5" s="41">
        <v>734850</v>
      </c>
      <c r="N5" s="41">
        <v>792810</v>
      </c>
      <c r="O5" s="41">
        <v>863190</v>
      </c>
      <c r="P5" s="10">
        <f t="shared" si="0"/>
        <v>8797500</v>
      </c>
    </row>
    <row r="6" spans="1:28" x14ac:dyDescent="0.25">
      <c r="A6" s="9" t="s">
        <v>6</v>
      </c>
      <c r="B6" s="15" t="s">
        <v>38</v>
      </c>
      <c r="C6" s="14" t="s">
        <v>43</v>
      </c>
      <c r="D6" s="41">
        <v>681030</v>
      </c>
      <c r="E6" s="41">
        <v>707940.00000000012</v>
      </c>
      <c r="F6" s="41">
        <v>691380</v>
      </c>
      <c r="G6" s="41">
        <v>643770</v>
      </c>
      <c r="H6" s="41">
        <v>687240</v>
      </c>
      <c r="I6" s="41">
        <v>639630</v>
      </c>
      <c r="J6" s="41">
        <v>652050</v>
      </c>
      <c r="K6" s="41">
        <v>658260</v>
      </c>
      <c r="L6" s="41">
        <v>639630</v>
      </c>
      <c r="M6" s="41">
        <v>621000</v>
      </c>
      <c r="N6" s="41">
        <v>602370</v>
      </c>
      <c r="O6" s="41">
        <v>596160</v>
      </c>
      <c r="P6" s="10">
        <f t="shared" si="0"/>
        <v>7820460</v>
      </c>
    </row>
    <row r="7" spans="1:28" x14ac:dyDescent="0.25">
      <c r="A7" s="9" t="s">
        <v>6</v>
      </c>
      <c r="B7" s="15" t="s">
        <v>38</v>
      </c>
      <c r="C7" s="14" t="s">
        <v>42</v>
      </c>
      <c r="D7" s="41">
        <v>757620</v>
      </c>
      <c r="E7" s="41">
        <v>774180</v>
      </c>
      <c r="F7" s="41">
        <v>805230</v>
      </c>
      <c r="G7" s="41">
        <v>732780</v>
      </c>
      <c r="H7" s="41">
        <v>741060</v>
      </c>
      <c r="I7" s="41">
        <v>792810</v>
      </c>
      <c r="J7" s="41">
        <v>776250</v>
      </c>
      <c r="K7" s="41">
        <v>745200</v>
      </c>
      <c r="L7" s="41">
        <v>716219.99999999988</v>
      </c>
      <c r="M7" s="41">
        <v>687240</v>
      </c>
      <c r="N7" s="41">
        <v>693450</v>
      </c>
      <c r="O7" s="41">
        <v>728640</v>
      </c>
      <c r="P7" s="10">
        <f t="shared" si="0"/>
        <v>8950680</v>
      </c>
    </row>
    <row r="8" spans="1:28" x14ac:dyDescent="0.25">
      <c r="A8" s="9" t="s">
        <v>6</v>
      </c>
      <c r="B8" s="15" t="s">
        <v>38</v>
      </c>
      <c r="C8" s="14" t="s">
        <v>41</v>
      </c>
      <c r="D8" s="41">
        <v>356039.99999999994</v>
      </c>
      <c r="E8" s="41">
        <v>347760</v>
      </c>
      <c r="F8" s="41">
        <v>335340</v>
      </c>
      <c r="G8" s="41">
        <v>318780</v>
      </c>
      <c r="H8" s="41">
        <v>310500</v>
      </c>
      <c r="I8" s="41">
        <v>281520</v>
      </c>
      <c r="J8" s="41">
        <v>302220</v>
      </c>
      <c r="K8" s="41">
        <v>306360</v>
      </c>
      <c r="L8" s="41">
        <v>339480</v>
      </c>
      <c r="M8" s="41">
        <v>331200</v>
      </c>
      <c r="N8" s="41">
        <v>347760</v>
      </c>
      <c r="O8" s="41">
        <v>331200</v>
      </c>
      <c r="P8" s="10">
        <f t="shared" si="0"/>
        <v>3908160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x14ac:dyDescent="0.25">
      <c r="A9" s="9" t="s">
        <v>6</v>
      </c>
      <c r="B9" s="15" t="s">
        <v>38</v>
      </c>
      <c r="C9" s="14" t="s">
        <v>40</v>
      </c>
      <c r="D9" s="41">
        <v>1076400</v>
      </c>
      <c r="E9" s="41">
        <v>1082610</v>
      </c>
      <c r="F9" s="41">
        <v>1111590</v>
      </c>
      <c r="G9" s="41">
        <v>1032930</v>
      </c>
      <c r="H9" s="41">
        <v>1043280</v>
      </c>
      <c r="I9" s="41">
        <v>1148850</v>
      </c>
      <c r="J9" s="41">
        <v>1113660</v>
      </c>
      <c r="K9" s="41">
        <v>1159200.0000000002</v>
      </c>
      <c r="L9" s="41">
        <v>1217160</v>
      </c>
      <c r="M9" s="41">
        <v>1095030</v>
      </c>
      <c r="N9" s="41">
        <v>1148850</v>
      </c>
      <c r="O9" s="41">
        <v>1148850</v>
      </c>
      <c r="P9" s="10">
        <f t="shared" si="0"/>
        <v>13378410</v>
      </c>
    </row>
    <row r="10" spans="1:28" x14ac:dyDescent="0.25">
      <c r="A10" s="9" t="s">
        <v>6</v>
      </c>
      <c r="B10" s="15" t="s">
        <v>38</v>
      </c>
      <c r="C10" s="14" t="s">
        <v>39</v>
      </c>
      <c r="D10" s="41">
        <v>987390</v>
      </c>
      <c r="E10" s="41">
        <v>1010160</v>
      </c>
      <c r="F10" s="41">
        <v>1022580</v>
      </c>
      <c r="G10" s="41">
        <v>1084680</v>
      </c>
      <c r="H10" s="41">
        <v>1192320</v>
      </c>
      <c r="I10" s="41">
        <v>1084680</v>
      </c>
      <c r="J10" s="41">
        <v>1041210</v>
      </c>
      <c r="K10" s="41">
        <v>1030860</v>
      </c>
      <c r="L10" s="41">
        <v>1030860</v>
      </c>
      <c r="M10" s="41">
        <v>968760</v>
      </c>
      <c r="N10" s="41">
        <v>1008090</v>
      </c>
      <c r="O10" s="41">
        <v>997740</v>
      </c>
      <c r="P10" s="10">
        <f t="shared" si="0"/>
        <v>12459330</v>
      </c>
    </row>
    <row r="11" spans="1:28" x14ac:dyDescent="0.25">
      <c r="A11" s="9" t="s">
        <v>6</v>
      </c>
      <c r="B11" s="15" t="s">
        <v>38</v>
      </c>
      <c r="C11" s="14" t="s">
        <v>37</v>
      </c>
      <c r="D11" s="41">
        <v>558444.6</v>
      </c>
      <c r="E11" s="41">
        <v>580510.80000000005</v>
      </c>
      <c r="F11" s="41">
        <v>566931.6</v>
      </c>
      <c r="G11" s="41">
        <v>527891.4</v>
      </c>
      <c r="H11" s="41">
        <v>563536.80000000005</v>
      </c>
      <c r="I11" s="41">
        <v>524496.6</v>
      </c>
      <c r="J11" s="41">
        <v>534681</v>
      </c>
      <c r="K11" s="41">
        <v>539773.20000000007</v>
      </c>
      <c r="L11" s="41">
        <v>524496.6</v>
      </c>
      <c r="M11" s="41">
        <v>509220</v>
      </c>
      <c r="N11" s="41">
        <v>493943.4</v>
      </c>
      <c r="O11" s="41">
        <v>488851.20000000001</v>
      </c>
      <c r="P11" s="10">
        <f t="shared" si="0"/>
        <v>6412777.2000000002</v>
      </c>
    </row>
    <row r="12" spans="1:28" x14ac:dyDescent="0.25">
      <c r="B12" s="15"/>
      <c r="C12" s="17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28" x14ac:dyDescent="0.25">
      <c r="A13" s="9" t="s">
        <v>5</v>
      </c>
      <c r="B13" s="15" t="s">
        <v>38</v>
      </c>
      <c r="C13" s="14" t="s">
        <v>10</v>
      </c>
      <c r="D13" s="41">
        <v>601749</v>
      </c>
      <c r="E13" s="41">
        <v>650911.5</v>
      </c>
      <c r="F13" s="41">
        <v>643045.5</v>
      </c>
      <c r="G13" s="41">
        <v>629280</v>
      </c>
      <c r="H13" s="41">
        <v>580117.5</v>
      </c>
      <c r="I13" s="41">
        <v>591916.5</v>
      </c>
      <c r="J13" s="41">
        <v>544720.5</v>
      </c>
      <c r="K13" s="41">
        <v>511290</v>
      </c>
      <c r="L13" s="41">
        <v>489762</v>
      </c>
      <c r="M13" s="41">
        <v>495413.10000000003</v>
      </c>
      <c r="N13" s="41">
        <v>538738.20000000007</v>
      </c>
      <c r="O13" s="41">
        <v>555691.5</v>
      </c>
      <c r="P13" s="10">
        <f t="shared" ref="P13:P22" si="1">SUM(D13:O13)</f>
        <v>6832635.2999999998</v>
      </c>
    </row>
    <row r="14" spans="1:28" x14ac:dyDescent="0.25">
      <c r="A14" s="9" t="s">
        <v>5</v>
      </c>
      <c r="B14" s="15" t="s">
        <v>38</v>
      </c>
      <c r="C14" s="14" t="s">
        <v>12</v>
      </c>
      <c r="D14" s="41">
        <v>458194.5</v>
      </c>
      <c r="E14" s="41">
        <v>450328.5</v>
      </c>
      <c r="F14" s="41">
        <v>438529.5</v>
      </c>
      <c r="G14" s="41">
        <v>424764</v>
      </c>
      <c r="H14" s="41">
        <v>442462.5</v>
      </c>
      <c r="I14" s="41">
        <v>420831</v>
      </c>
      <c r="J14" s="41">
        <v>377568</v>
      </c>
      <c r="K14" s="41">
        <v>355936.5</v>
      </c>
      <c r="L14" s="41">
        <v>316461.60000000003</v>
      </c>
      <c r="M14" s="41">
        <v>344717.10000000003</v>
      </c>
      <c r="N14" s="41">
        <v>331531.2</v>
      </c>
      <c r="O14" s="41">
        <v>357903</v>
      </c>
      <c r="P14" s="10">
        <f t="shared" si="1"/>
        <v>4719227.4000000004</v>
      </c>
    </row>
    <row r="15" spans="1:28" x14ac:dyDescent="0.25">
      <c r="A15" s="9" t="s">
        <v>5</v>
      </c>
      <c r="B15" s="15" t="s">
        <v>38</v>
      </c>
      <c r="C15" s="14" t="s">
        <v>11</v>
      </c>
      <c r="D15" s="41">
        <v>363802.5</v>
      </c>
      <c r="E15" s="41">
        <v>355936.5</v>
      </c>
      <c r="F15" s="41">
        <v>346104</v>
      </c>
      <c r="G15" s="41">
        <v>363802.5</v>
      </c>
      <c r="H15" s="41">
        <v>385434</v>
      </c>
      <c r="I15" s="41">
        <v>353970</v>
      </c>
      <c r="J15" s="41">
        <v>322506</v>
      </c>
      <c r="K15" s="41">
        <v>312673.5</v>
      </c>
      <c r="L15" s="41">
        <v>314577.90000000002</v>
      </c>
      <c r="M15" s="41">
        <v>346600.8</v>
      </c>
      <c r="N15" s="41">
        <v>339066</v>
      </c>
      <c r="O15" s="41">
        <v>356019.3</v>
      </c>
      <c r="P15" s="10">
        <f t="shared" si="1"/>
        <v>4160492.9999999995</v>
      </c>
    </row>
    <row r="16" spans="1:28" x14ac:dyDescent="0.25">
      <c r="A16" s="9" t="s">
        <v>5</v>
      </c>
      <c r="B16" s="15" t="s">
        <v>38</v>
      </c>
      <c r="C16" s="14" t="s">
        <v>13</v>
      </c>
      <c r="D16" s="41">
        <v>635179.5</v>
      </c>
      <c r="E16" s="41">
        <v>660744</v>
      </c>
      <c r="F16" s="41">
        <v>664677</v>
      </c>
      <c r="G16" s="41">
        <v>625347</v>
      </c>
      <c r="H16" s="41">
        <v>643045.5</v>
      </c>
      <c r="I16" s="41">
        <v>676475.99999999988</v>
      </c>
      <c r="J16" s="41">
        <v>715806</v>
      </c>
      <c r="K16" s="41">
        <v>766935</v>
      </c>
      <c r="L16" s="41">
        <v>668713.5</v>
      </c>
      <c r="M16" s="41">
        <v>668713.5</v>
      </c>
      <c r="N16" s="41">
        <v>721457.1</v>
      </c>
      <c r="O16" s="41">
        <v>785502.9</v>
      </c>
      <c r="P16" s="10">
        <f t="shared" si="1"/>
        <v>8232597</v>
      </c>
    </row>
    <row r="17" spans="1:29" x14ac:dyDescent="0.25">
      <c r="A17" s="9" t="s">
        <v>5</v>
      </c>
      <c r="B17" s="15" t="s">
        <v>38</v>
      </c>
      <c r="C17" s="14" t="s">
        <v>43</v>
      </c>
      <c r="D17" s="41">
        <v>749133.00000000012</v>
      </c>
      <c r="E17" s="41">
        <v>778734.00000000023</v>
      </c>
      <c r="F17" s="41">
        <v>760518.00000000012</v>
      </c>
      <c r="G17" s="41">
        <v>708147.00000000012</v>
      </c>
      <c r="H17" s="41">
        <v>755964.00000000012</v>
      </c>
      <c r="I17" s="41">
        <v>703593.00000000012</v>
      </c>
      <c r="J17" s="41">
        <v>717255.00000000012</v>
      </c>
      <c r="K17" s="41">
        <v>599016.6</v>
      </c>
      <c r="L17" s="41">
        <v>582063.30000000005</v>
      </c>
      <c r="M17" s="41">
        <v>565110</v>
      </c>
      <c r="N17" s="41">
        <v>548156.70000000007</v>
      </c>
      <c r="O17" s="41">
        <v>542505.6</v>
      </c>
      <c r="P17" s="10">
        <f t="shared" si="1"/>
        <v>8010196.2000000002</v>
      </c>
    </row>
    <row r="18" spans="1:29" x14ac:dyDescent="0.25">
      <c r="A18" s="9" t="s">
        <v>5</v>
      </c>
      <c r="B18" s="15" t="s">
        <v>38</v>
      </c>
      <c r="C18" s="14" t="s">
        <v>42</v>
      </c>
      <c r="D18" s="41">
        <v>719739</v>
      </c>
      <c r="E18" s="41">
        <v>735471</v>
      </c>
      <c r="F18" s="41">
        <v>764968.5</v>
      </c>
      <c r="G18" s="41">
        <v>696141</v>
      </c>
      <c r="H18" s="41">
        <v>704007</v>
      </c>
      <c r="I18" s="41">
        <v>753169.5</v>
      </c>
      <c r="J18" s="41">
        <v>737437.5</v>
      </c>
      <c r="K18" s="41">
        <v>707940</v>
      </c>
      <c r="L18" s="41">
        <v>651760.19999999995</v>
      </c>
      <c r="M18" s="41">
        <v>625388.4</v>
      </c>
      <c r="N18" s="41">
        <v>631039.5</v>
      </c>
      <c r="O18" s="41">
        <v>663062.4</v>
      </c>
      <c r="P18" s="10">
        <f t="shared" si="1"/>
        <v>8390124</v>
      </c>
    </row>
    <row r="19" spans="1:29" x14ac:dyDescent="0.25">
      <c r="A19" s="9" t="s">
        <v>5</v>
      </c>
      <c r="B19" s="15" t="s">
        <v>38</v>
      </c>
      <c r="C19" s="14" t="s">
        <v>41</v>
      </c>
      <c r="D19" s="41">
        <v>343620</v>
      </c>
      <c r="E19" s="41">
        <v>310500</v>
      </c>
      <c r="F19" s="41">
        <v>281520</v>
      </c>
      <c r="G19" s="41">
        <v>252540</v>
      </c>
      <c r="H19" s="41">
        <v>227700</v>
      </c>
      <c r="I19" s="41">
        <v>202860</v>
      </c>
      <c r="J19" s="41">
        <v>182160</v>
      </c>
      <c r="K19" s="41">
        <v>165600</v>
      </c>
      <c r="L19" s="41">
        <v>149040</v>
      </c>
      <c r="M19" s="41">
        <v>132480</v>
      </c>
      <c r="N19" s="41">
        <v>120060</v>
      </c>
      <c r="O19" s="41">
        <v>107640</v>
      </c>
      <c r="P19" s="10">
        <f t="shared" si="1"/>
        <v>2475720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9" x14ac:dyDescent="0.25">
      <c r="A20" s="9" t="s">
        <v>5</v>
      </c>
      <c r="B20" s="15" t="s">
        <v>38</v>
      </c>
      <c r="C20" s="14" t="s">
        <v>40</v>
      </c>
      <c r="D20" s="41">
        <v>1184040</v>
      </c>
      <c r="E20" s="41">
        <v>1190871</v>
      </c>
      <c r="F20" s="41">
        <v>1222749</v>
      </c>
      <c r="G20" s="41">
        <v>1136223</v>
      </c>
      <c r="H20" s="41">
        <v>1147608</v>
      </c>
      <c r="I20" s="41">
        <v>1207441.3500000001</v>
      </c>
      <c r="J20" s="41">
        <v>1170456.6599999999</v>
      </c>
      <c r="K20" s="41">
        <v>1218319.2000000002</v>
      </c>
      <c r="L20" s="41">
        <v>1279235.1599999999</v>
      </c>
      <c r="M20" s="41">
        <v>1150876.53</v>
      </c>
      <c r="N20" s="41">
        <v>1207441.3500000001</v>
      </c>
      <c r="O20" s="41">
        <v>1207441.3500000001</v>
      </c>
      <c r="P20" s="10">
        <f t="shared" si="1"/>
        <v>14322702.6</v>
      </c>
    </row>
    <row r="21" spans="1:29" x14ac:dyDescent="0.25">
      <c r="A21" s="9" t="s">
        <v>5</v>
      </c>
      <c r="B21" s="15" t="s">
        <v>38</v>
      </c>
      <c r="C21" s="14" t="s">
        <v>39</v>
      </c>
      <c r="D21" s="41">
        <v>938020.5</v>
      </c>
      <c r="E21" s="41">
        <v>959652</v>
      </c>
      <c r="F21" s="41">
        <v>971451</v>
      </c>
      <c r="G21" s="41">
        <v>1030446</v>
      </c>
      <c r="H21" s="41">
        <v>1132704</v>
      </c>
      <c r="I21" s="41">
        <v>1030446</v>
      </c>
      <c r="J21" s="41">
        <v>989149.5</v>
      </c>
      <c r="K21" s="41">
        <v>979317</v>
      </c>
      <c r="L21" s="41">
        <v>938082.6</v>
      </c>
      <c r="M21" s="41">
        <v>881571.6</v>
      </c>
      <c r="N21" s="41">
        <v>917361.9</v>
      </c>
      <c r="O21" s="41">
        <v>907943.4</v>
      </c>
      <c r="P21" s="10">
        <f t="shared" si="1"/>
        <v>11676145.5</v>
      </c>
    </row>
    <row r="22" spans="1:29" x14ac:dyDescent="0.25">
      <c r="A22" s="9" t="s">
        <v>5</v>
      </c>
      <c r="B22" s="15" t="s">
        <v>38</v>
      </c>
      <c r="C22" s="14" t="s">
        <v>37</v>
      </c>
      <c r="D22" s="41">
        <v>614289.06000000006</v>
      </c>
      <c r="E22" s="41">
        <v>638561.88000000024</v>
      </c>
      <c r="F22" s="41">
        <v>623624.76</v>
      </c>
      <c r="G22" s="41">
        <v>580680.54000000015</v>
      </c>
      <c r="H22" s="41">
        <v>619890.4800000001</v>
      </c>
      <c r="I22" s="41">
        <v>576946.26</v>
      </c>
      <c r="J22" s="41">
        <v>588149.1</v>
      </c>
      <c r="K22" s="41">
        <v>491193.61199999996</v>
      </c>
      <c r="L22" s="41">
        <v>477291.90599999996</v>
      </c>
      <c r="M22" s="41">
        <v>463390.19999999995</v>
      </c>
      <c r="N22" s="41">
        <v>449488.49400000001</v>
      </c>
      <c r="O22" s="41">
        <v>444854.59199999995</v>
      </c>
      <c r="P22" s="10">
        <f t="shared" si="1"/>
        <v>6568360.8839999996</v>
      </c>
    </row>
    <row r="23" spans="1:2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9" x14ac:dyDescent="0.25">
      <c r="A24" s="9" t="s">
        <v>6</v>
      </c>
      <c r="B24" s="15" t="s">
        <v>27</v>
      </c>
      <c r="C24" s="14" t="s">
        <v>36</v>
      </c>
      <c r="D24" s="41">
        <v>639754.20000000007</v>
      </c>
      <c r="E24" s="41">
        <v>692021.70000000007</v>
      </c>
      <c r="F24" s="41">
        <v>683658.9</v>
      </c>
      <c r="G24" s="41">
        <v>669024</v>
      </c>
      <c r="H24" s="41">
        <v>671715.00000000012</v>
      </c>
      <c r="I24" s="41">
        <v>685377.00000000012</v>
      </c>
      <c r="J24" s="41">
        <v>630729</v>
      </c>
      <c r="K24" s="41">
        <v>592020</v>
      </c>
      <c r="L24" s="41">
        <v>592020</v>
      </c>
      <c r="M24" s="41">
        <v>598851</v>
      </c>
      <c r="N24" s="41">
        <v>651222.00000000012</v>
      </c>
      <c r="O24" s="41">
        <v>671715.00000000012</v>
      </c>
      <c r="P24" s="10">
        <f t="shared" ref="P24:P33" si="2">SUM(D24:O24)</f>
        <v>7778107.8000000007</v>
      </c>
    </row>
    <row r="25" spans="1:29" x14ac:dyDescent="0.25">
      <c r="A25" s="9" t="s">
        <v>6</v>
      </c>
      <c r="B25" s="15" t="s">
        <v>27</v>
      </c>
      <c r="C25" s="14" t="s">
        <v>35</v>
      </c>
      <c r="D25" s="41">
        <v>530541</v>
      </c>
      <c r="E25" s="41">
        <v>521433</v>
      </c>
      <c r="F25" s="41">
        <v>507771</v>
      </c>
      <c r="G25" s="41">
        <v>491832</v>
      </c>
      <c r="H25" s="41">
        <v>512325</v>
      </c>
      <c r="I25" s="41">
        <v>487278</v>
      </c>
      <c r="J25" s="41">
        <v>437184.00000000006</v>
      </c>
      <c r="K25" s="41">
        <v>412137.00000000006</v>
      </c>
      <c r="L25" s="41">
        <v>382536.00000000006</v>
      </c>
      <c r="M25" s="41">
        <v>416691.00000000006</v>
      </c>
      <c r="N25" s="41">
        <v>400752.00000000006</v>
      </c>
      <c r="O25" s="41">
        <v>432630.00000000006</v>
      </c>
      <c r="P25" s="10">
        <f t="shared" si="2"/>
        <v>5533110</v>
      </c>
    </row>
    <row r="26" spans="1:29" x14ac:dyDescent="0.25">
      <c r="A26" s="9" t="s">
        <v>6</v>
      </c>
      <c r="B26" s="15" t="s">
        <v>27</v>
      </c>
      <c r="C26" s="14" t="s">
        <v>34</v>
      </c>
      <c r="D26" s="41">
        <v>421245.00000000006</v>
      </c>
      <c r="E26" s="41">
        <v>412137.00000000006</v>
      </c>
      <c r="F26" s="41">
        <v>400752.00000000006</v>
      </c>
      <c r="G26" s="41">
        <v>421245.00000000006</v>
      </c>
      <c r="H26" s="41">
        <v>446292.00000000006</v>
      </c>
      <c r="I26" s="41">
        <v>409860.00000000006</v>
      </c>
      <c r="J26" s="41">
        <v>373428.00000000006</v>
      </c>
      <c r="K26" s="41">
        <v>362043.00000000006</v>
      </c>
      <c r="L26" s="41">
        <v>380259.00000000006</v>
      </c>
      <c r="M26" s="41">
        <v>418968.00000000006</v>
      </c>
      <c r="N26" s="41">
        <v>409860.00000000006</v>
      </c>
      <c r="O26" s="41">
        <v>430353.00000000006</v>
      </c>
      <c r="P26" s="10">
        <f t="shared" si="2"/>
        <v>4886442.0000000009</v>
      </c>
    </row>
    <row r="27" spans="1:29" x14ac:dyDescent="0.25">
      <c r="A27" s="9" t="s">
        <v>6</v>
      </c>
      <c r="B27" s="15" t="s">
        <v>27</v>
      </c>
      <c r="C27" s="14" t="s">
        <v>33</v>
      </c>
      <c r="D27" s="41">
        <v>675296.1</v>
      </c>
      <c r="E27" s="41">
        <v>702475.20000000007</v>
      </c>
      <c r="F27" s="41">
        <v>706656.6</v>
      </c>
      <c r="G27" s="41">
        <v>664842.6</v>
      </c>
      <c r="H27" s="41">
        <v>683658.9</v>
      </c>
      <c r="I27" s="41">
        <v>719200.79999999993</v>
      </c>
      <c r="J27" s="41">
        <v>761014.8</v>
      </c>
      <c r="K27" s="41">
        <v>815373</v>
      </c>
      <c r="L27" s="41">
        <v>742198.5</v>
      </c>
      <c r="M27" s="41">
        <v>742198.5</v>
      </c>
      <c r="N27" s="41">
        <v>800738.1</v>
      </c>
      <c r="O27" s="41">
        <v>871821.9</v>
      </c>
      <c r="P27" s="10">
        <f t="shared" si="2"/>
        <v>8885475</v>
      </c>
    </row>
    <row r="28" spans="1:29" x14ac:dyDescent="0.25">
      <c r="A28" s="9" t="s">
        <v>6</v>
      </c>
      <c r="B28" s="15" t="s">
        <v>27</v>
      </c>
      <c r="C28" s="14" t="s">
        <v>32</v>
      </c>
      <c r="D28" s="41">
        <v>892149.3</v>
      </c>
      <c r="E28" s="41">
        <v>927401.40000000026</v>
      </c>
      <c r="F28" s="41">
        <v>905707.8</v>
      </c>
      <c r="G28" s="41">
        <v>843338.70000000007</v>
      </c>
      <c r="H28" s="41">
        <v>900284.4</v>
      </c>
      <c r="I28" s="41">
        <v>837915.3</v>
      </c>
      <c r="J28" s="41">
        <v>788980.5</v>
      </c>
      <c r="K28" s="41">
        <v>796494.6</v>
      </c>
      <c r="L28" s="41">
        <v>773952.3</v>
      </c>
      <c r="M28" s="41">
        <v>751410</v>
      </c>
      <c r="N28" s="41">
        <v>728867.70000000007</v>
      </c>
      <c r="O28" s="41">
        <v>721353.6</v>
      </c>
      <c r="P28" s="10">
        <f t="shared" si="2"/>
        <v>9867855.5999999996</v>
      </c>
    </row>
    <row r="29" spans="1:29" x14ac:dyDescent="0.25">
      <c r="A29" s="9" t="s">
        <v>6</v>
      </c>
      <c r="B29" s="15" t="s">
        <v>27</v>
      </c>
      <c r="C29" s="14" t="s">
        <v>31</v>
      </c>
      <c r="D29" s="41">
        <v>765196.20000000007</v>
      </c>
      <c r="E29" s="41">
        <v>781921.8</v>
      </c>
      <c r="F29" s="41">
        <v>813282.3</v>
      </c>
      <c r="G29" s="41">
        <v>740107.8</v>
      </c>
      <c r="H29" s="41">
        <v>748470.6</v>
      </c>
      <c r="I29" s="41">
        <v>800738.1</v>
      </c>
      <c r="J29" s="41">
        <v>784012.5</v>
      </c>
      <c r="K29" s="41">
        <v>752652</v>
      </c>
      <c r="L29" s="41">
        <v>723382.2</v>
      </c>
      <c r="M29" s="41">
        <v>694112.4</v>
      </c>
      <c r="N29" s="41">
        <v>700384.5</v>
      </c>
      <c r="O29" s="41">
        <v>735926.4</v>
      </c>
      <c r="P29" s="10">
        <f t="shared" si="2"/>
        <v>9040186.8000000007</v>
      </c>
    </row>
    <row r="30" spans="1:29" x14ac:dyDescent="0.25">
      <c r="A30" s="9" t="s">
        <v>6</v>
      </c>
      <c r="B30" s="15" t="s">
        <v>27</v>
      </c>
      <c r="C30" s="14" t="s">
        <v>30</v>
      </c>
      <c r="D30" s="41">
        <v>359600.39999999997</v>
      </c>
      <c r="E30" s="41">
        <v>351237.60000000003</v>
      </c>
      <c r="F30" s="41">
        <v>338693.4</v>
      </c>
      <c r="G30" s="41">
        <v>321967.8</v>
      </c>
      <c r="H30" s="41">
        <v>313605</v>
      </c>
      <c r="I30" s="41">
        <v>284335.2</v>
      </c>
      <c r="J30" s="41">
        <v>305242.2</v>
      </c>
      <c r="K30" s="41">
        <v>309423.60000000003</v>
      </c>
      <c r="L30" s="41">
        <v>342874.8</v>
      </c>
      <c r="M30" s="41">
        <v>334512</v>
      </c>
      <c r="N30" s="41">
        <v>351237.60000000003</v>
      </c>
      <c r="O30" s="41">
        <v>334512</v>
      </c>
      <c r="P30" s="10">
        <f t="shared" si="2"/>
        <v>3947241.6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x14ac:dyDescent="0.25">
      <c r="A31" s="9" t="s">
        <v>6</v>
      </c>
      <c r="B31" s="15" t="s">
        <v>27</v>
      </c>
      <c r="C31" s="14" t="s">
        <v>29</v>
      </c>
      <c r="D31" s="41">
        <v>1087164</v>
      </c>
      <c r="E31" s="41">
        <v>1093436.1000000001</v>
      </c>
      <c r="F31" s="41">
        <v>1122705.9000000001</v>
      </c>
      <c r="G31" s="41">
        <v>1043259.3</v>
      </c>
      <c r="H31" s="41">
        <v>1053712.8</v>
      </c>
      <c r="I31" s="41">
        <v>1160338.5</v>
      </c>
      <c r="J31" s="41">
        <v>1124796.6000000001</v>
      </c>
      <c r="K31" s="41">
        <v>1170792.0000000002</v>
      </c>
      <c r="L31" s="41">
        <v>1229331.6000000001</v>
      </c>
      <c r="M31" s="41">
        <v>1105980.3</v>
      </c>
      <c r="N31" s="41">
        <v>1160338.5</v>
      </c>
      <c r="O31" s="41">
        <v>1160338.5</v>
      </c>
      <c r="P31" s="10">
        <f t="shared" si="2"/>
        <v>13512194.1</v>
      </c>
    </row>
    <row r="32" spans="1:29" x14ac:dyDescent="0.25">
      <c r="A32" s="9" t="s">
        <v>6</v>
      </c>
      <c r="B32" s="15" t="s">
        <v>27</v>
      </c>
      <c r="C32" s="14" t="s">
        <v>28</v>
      </c>
      <c r="D32" s="41">
        <v>997263.9</v>
      </c>
      <c r="E32" s="41">
        <v>1020261.6</v>
      </c>
      <c r="F32" s="41">
        <v>1032805.8</v>
      </c>
      <c r="G32" s="41">
        <v>1095526.8</v>
      </c>
      <c r="H32" s="41">
        <v>1204243.2</v>
      </c>
      <c r="I32" s="41">
        <v>1095526.8</v>
      </c>
      <c r="J32" s="41">
        <v>1259864.1000000001</v>
      </c>
      <c r="K32" s="41">
        <v>1247340.6000000001</v>
      </c>
      <c r="L32" s="41">
        <v>1247340.6000000001</v>
      </c>
      <c r="M32" s="41">
        <v>1172199.6000000001</v>
      </c>
      <c r="N32" s="41">
        <v>1219788.9000000001</v>
      </c>
      <c r="O32" s="41">
        <v>1207265.4000000001</v>
      </c>
      <c r="P32" s="10">
        <f t="shared" si="2"/>
        <v>13799427.299999999</v>
      </c>
    </row>
    <row r="33" spans="1:28" x14ac:dyDescent="0.25">
      <c r="A33" s="9" t="s">
        <v>6</v>
      </c>
      <c r="B33" s="15" t="s">
        <v>27</v>
      </c>
      <c r="C33" s="14" t="s">
        <v>26</v>
      </c>
      <c r="D33" s="41">
        <v>564029.04600000009</v>
      </c>
      <c r="E33" s="41">
        <v>586315.90800000005</v>
      </c>
      <c r="F33" s="41">
        <v>572600.91599999997</v>
      </c>
      <c r="G33" s="41">
        <v>533170.31400000001</v>
      </c>
      <c r="H33" s="41">
        <v>569172.16800000006</v>
      </c>
      <c r="I33" s="41">
        <v>529741.56599999999</v>
      </c>
      <c r="J33" s="41">
        <v>540027.81000000006</v>
      </c>
      <c r="K33" s="41">
        <v>545170.93200000003</v>
      </c>
      <c r="L33" s="41">
        <v>529741.56599999999</v>
      </c>
      <c r="M33" s="41">
        <v>514312.2</v>
      </c>
      <c r="N33" s="41">
        <v>498882.83400000003</v>
      </c>
      <c r="O33" s="41">
        <v>493739.71200000006</v>
      </c>
      <c r="P33" s="10">
        <f t="shared" si="2"/>
        <v>6476904.9720000001</v>
      </c>
    </row>
    <row r="34" spans="1:28" x14ac:dyDescent="0.25">
      <c r="B34" s="15"/>
      <c r="C34" s="1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28" x14ac:dyDescent="0.25">
      <c r="A35" s="9" t="s">
        <v>5</v>
      </c>
      <c r="B35" s="15" t="s">
        <v>27</v>
      </c>
      <c r="C35" s="14" t="s">
        <v>36</v>
      </c>
      <c r="D35" s="41">
        <v>607766.49</v>
      </c>
      <c r="E35" s="41">
        <v>657420.61499999999</v>
      </c>
      <c r="F35" s="41">
        <v>649475.95499999996</v>
      </c>
      <c r="G35" s="41">
        <v>635572.80000000005</v>
      </c>
      <c r="H35" s="41">
        <v>638129.25000000012</v>
      </c>
      <c r="I35" s="41">
        <v>651108.15000000014</v>
      </c>
      <c r="J35" s="41">
        <v>599192.55000000005</v>
      </c>
      <c r="K35" s="41">
        <v>562419</v>
      </c>
      <c r="L35" s="41">
        <v>538738.20000000007</v>
      </c>
      <c r="M35" s="41">
        <v>544954.41</v>
      </c>
      <c r="N35" s="41">
        <v>592612.02000000014</v>
      </c>
      <c r="O35" s="41">
        <v>611260.65000000014</v>
      </c>
      <c r="P35" s="10">
        <f t="shared" ref="P35:P44" si="3">SUM(D35:O35)</f>
        <v>7288650.0900000017</v>
      </c>
    </row>
    <row r="36" spans="1:28" x14ac:dyDescent="0.25">
      <c r="A36" s="9" t="s">
        <v>5</v>
      </c>
      <c r="B36" s="15" t="s">
        <v>27</v>
      </c>
      <c r="C36" s="14" t="s">
        <v>35</v>
      </c>
      <c r="D36" s="41">
        <v>504013.95</v>
      </c>
      <c r="E36" s="41">
        <v>495361.35000000003</v>
      </c>
      <c r="F36" s="41">
        <v>482382.45</v>
      </c>
      <c r="G36" s="41">
        <v>467240.4</v>
      </c>
      <c r="H36" s="41">
        <v>486708.75</v>
      </c>
      <c r="I36" s="41">
        <v>462914.10000000003</v>
      </c>
      <c r="J36" s="41">
        <v>415324.80000000005</v>
      </c>
      <c r="K36" s="41">
        <v>391530.15000000008</v>
      </c>
      <c r="L36" s="41">
        <v>348107.76000000007</v>
      </c>
      <c r="M36" s="41">
        <v>379188.81000000006</v>
      </c>
      <c r="N36" s="41">
        <v>364684.32000000007</v>
      </c>
      <c r="O36" s="41">
        <v>393693.30000000005</v>
      </c>
      <c r="P36" s="10">
        <f t="shared" si="3"/>
        <v>5191150.1399999997</v>
      </c>
    </row>
    <row r="37" spans="1:28" x14ac:dyDescent="0.25">
      <c r="A37" s="9" t="s">
        <v>5</v>
      </c>
      <c r="B37" s="15" t="s">
        <v>27</v>
      </c>
      <c r="C37" s="14" t="s">
        <v>34</v>
      </c>
      <c r="D37" s="41">
        <v>436562.99999999994</v>
      </c>
      <c r="E37" s="41">
        <v>380259.00000000006</v>
      </c>
      <c r="F37" s="41">
        <v>341550.00000000006</v>
      </c>
      <c r="G37" s="41">
        <v>307395</v>
      </c>
      <c r="H37" s="41">
        <v>278021.7</v>
      </c>
      <c r="I37" s="41">
        <v>248193</v>
      </c>
      <c r="J37" s="41">
        <v>223146.00000000003</v>
      </c>
      <c r="K37" s="41">
        <v>200376.00000000003</v>
      </c>
      <c r="L37" s="41">
        <v>182160.00000000003</v>
      </c>
      <c r="M37" s="41">
        <v>163944.00000000003</v>
      </c>
      <c r="N37" s="41">
        <v>148005</v>
      </c>
      <c r="O37" s="41">
        <v>132066</v>
      </c>
      <c r="P37" s="10">
        <f t="shared" si="3"/>
        <v>3041678.7</v>
      </c>
    </row>
    <row r="38" spans="1:28" x14ac:dyDescent="0.25">
      <c r="A38" s="9" t="s">
        <v>5</v>
      </c>
      <c r="B38" s="15" t="s">
        <v>27</v>
      </c>
      <c r="C38" s="14" t="s">
        <v>33</v>
      </c>
      <c r="D38" s="41">
        <v>641844.9</v>
      </c>
      <c r="E38" s="41">
        <v>641844.9</v>
      </c>
      <c r="F38" s="41">
        <v>641844.9</v>
      </c>
      <c r="G38" s="41">
        <v>578295.9</v>
      </c>
      <c r="H38" s="41">
        <v>641844.9</v>
      </c>
      <c r="I38" s="41">
        <v>641844.9</v>
      </c>
      <c r="J38" s="41">
        <v>578295.9</v>
      </c>
      <c r="K38" s="41">
        <v>705393.90000000014</v>
      </c>
      <c r="L38" s="41">
        <v>641844.9</v>
      </c>
      <c r="M38" s="41">
        <v>724458.59999999986</v>
      </c>
      <c r="N38" s="41">
        <v>641844.9</v>
      </c>
      <c r="O38" s="41">
        <v>578295.9</v>
      </c>
      <c r="P38" s="10">
        <f t="shared" si="3"/>
        <v>7657654.5000000009</v>
      </c>
    </row>
    <row r="39" spans="1:28" x14ac:dyDescent="0.25">
      <c r="A39" s="9" t="s">
        <v>5</v>
      </c>
      <c r="B39" s="15" t="s">
        <v>27</v>
      </c>
      <c r="C39" s="14" t="s">
        <v>32</v>
      </c>
      <c r="D39" s="41">
        <v>981364.23000000021</v>
      </c>
      <c r="E39" s="41">
        <v>887756.76000000013</v>
      </c>
      <c r="F39" s="41">
        <v>996278.58000000019</v>
      </c>
      <c r="G39" s="41">
        <v>927672.57000000018</v>
      </c>
      <c r="H39" s="41">
        <v>990312.84000000008</v>
      </c>
      <c r="I39" s="41">
        <v>921706.83000000019</v>
      </c>
      <c r="J39" s="41">
        <v>867878.55000000016</v>
      </c>
      <c r="K39" s="41">
        <v>724810.08599999989</v>
      </c>
      <c r="L39" s="41">
        <v>704296.59299999999</v>
      </c>
      <c r="M39" s="41">
        <v>683783.1</v>
      </c>
      <c r="N39" s="41">
        <v>663269.60699999996</v>
      </c>
      <c r="O39" s="41">
        <v>656431.77600000007</v>
      </c>
      <c r="P39" s="10">
        <f t="shared" si="3"/>
        <v>10005561.522000002</v>
      </c>
    </row>
    <row r="40" spans="1:28" x14ac:dyDescent="0.25">
      <c r="A40" s="9" t="s">
        <v>5</v>
      </c>
      <c r="B40" s="15" t="s">
        <v>27</v>
      </c>
      <c r="C40" s="14" t="s">
        <v>31</v>
      </c>
      <c r="D40" s="41">
        <v>834189.3</v>
      </c>
      <c r="E40" s="41">
        <v>850914.89999999991</v>
      </c>
      <c r="F40" s="41">
        <v>867640.5</v>
      </c>
      <c r="G40" s="41">
        <v>884366.1</v>
      </c>
      <c r="H40" s="41">
        <v>903182.4</v>
      </c>
      <c r="I40" s="41">
        <v>919908</v>
      </c>
      <c r="J40" s="41">
        <v>845781.3</v>
      </c>
      <c r="K40" s="41">
        <v>957540.6</v>
      </c>
      <c r="L40" s="41">
        <v>862734.6</v>
      </c>
      <c r="M40" s="41">
        <v>957540.6</v>
      </c>
      <c r="N40" s="41">
        <v>957540.6</v>
      </c>
      <c r="O40" s="41">
        <v>957540.6</v>
      </c>
      <c r="P40" s="10">
        <f t="shared" si="3"/>
        <v>10798879.499999998</v>
      </c>
    </row>
    <row r="41" spans="1:28" x14ac:dyDescent="0.25">
      <c r="A41" s="9" t="s">
        <v>5</v>
      </c>
      <c r="B41" s="15" t="s">
        <v>27</v>
      </c>
      <c r="C41" s="14" t="s">
        <v>30</v>
      </c>
      <c r="D41" s="41">
        <v>312694.2</v>
      </c>
      <c r="E41" s="41">
        <v>344655.00000000006</v>
      </c>
      <c r="F41" s="41">
        <v>312487.20000000007</v>
      </c>
      <c r="G41" s="41">
        <v>229811.4</v>
      </c>
      <c r="H41" s="41">
        <v>252747</v>
      </c>
      <c r="I41" s="41">
        <v>225174.60000000003</v>
      </c>
      <c r="J41" s="41">
        <v>183981.6</v>
      </c>
      <c r="K41" s="41">
        <v>167256</v>
      </c>
      <c r="L41" s="41">
        <v>150530.4</v>
      </c>
      <c r="M41" s="41">
        <v>120556.8</v>
      </c>
      <c r="N41" s="41">
        <v>121260.6</v>
      </c>
      <c r="O41" s="41">
        <v>119480.40000000001</v>
      </c>
      <c r="P41" s="10">
        <f t="shared" si="3"/>
        <v>2540635.2000000002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x14ac:dyDescent="0.25">
      <c r="A42" s="9" t="s">
        <v>5</v>
      </c>
      <c r="B42" s="15" t="s">
        <v>27</v>
      </c>
      <c r="C42" s="14" t="s">
        <v>29</v>
      </c>
      <c r="D42" s="41">
        <v>1195880.4000000001</v>
      </c>
      <c r="E42" s="41">
        <v>1202779.71</v>
      </c>
      <c r="F42" s="41">
        <v>1234976.4900000002</v>
      </c>
      <c r="G42" s="41">
        <v>1147585.23</v>
      </c>
      <c r="H42" s="41">
        <v>1159084.08</v>
      </c>
      <c r="I42" s="41">
        <v>1219515.7634999999</v>
      </c>
      <c r="J42" s="41">
        <v>1182161.2265999999</v>
      </c>
      <c r="K42" s="41">
        <v>1230502.3920000005</v>
      </c>
      <c r="L42" s="41">
        <v>1292027.5115999999</v>
      </c>
      <c r="M42" s="41">
        <v>1162385.2952999999</v>
      </c>
      <c r="N42" s="41">
        <v>1219515.7634999999</v>
      </c>
      <c r="O42" s="41">
        <v>1219515.7634999999</v>
      </c>
      <c r="P42" s="10">
        <f t="shared" si="3"/>
        <v>14465929.625999998</v>
      </c>
    </row>
    <row r="43" spans="1:28" x14ac:dyDescent="0.25">
      <c r="A43" s="9" t="s">
        <v>5</v>
      </c>
      <c r="B43" s="15" t="s">
        <v>27</v>
      </c>
      <c r="C43" s="14" t="s">
        <v>28</v>
      </c>
      <c r="D43" s="41">
        <v>1026533.7000000001</v>
      </c>
      <c r="E43" s="41">
        <v>1026533.7000000001</v>
      </c>
      <c r="F43" s="41">
        <v>1026533.7000000001</v>
      </c>
      <c r="G43" s="41">
        <v>1026533.7000000001</v>
      </c>
      <c r="H43" s="41">
        <v>1026533.7000000001</v>
      </c>
      <c r="I43" s="41">
        <v>924896.70000000007</v>
      </c>
      <c r="J43" s="41">
        <v>1158661.8</v>
      </c>
      <c r="K43" s="41">
        <v>1128170.7</v>
      </c>
      <c r="L43" s="41">
        <v>1229807.7</v>
      </c>
      <c r="M43" s="41">
        <v>1229807.7</v>
      </c>
      <c r="N43" s="41">
        <v>924896.70000000007</v>
      </c>
      <c r="O43" s="41">
        <v>1128170.7</v>
      </c>
      <c r="P43" s="10">
        <f t="shared" si="3"/>
        <v>12857080.499999998</v>
      </c>
    </row>
    <row r="44" spans="1:28" x14ac:dyDescent="0.25">
      <c r="A44" s="9" t="s">
        <v>5</v>
      </c>
      <c r="B44" s="15" t="s">
        <v>27</v>
      </c>
      <c r="C44" s="14" t="s">
        <v>26</v>
      </c>
      <c r="D44" s="41">
        <v>573667.38</v>
      </c>
      <c r="E44" s="41">
        <v>585280.07999999996</v>
      </c>
      <c r="F44" s="41">
        <v>596892.78</v>
      </c>
      <c r="G44" s="41">
        <v>608505.4800000001</v>
      </c>
      <c r="H44" s="41">
        <v>620118.18000000005</v>
      </c>
      <c r="I44" s="41">
        <v>689321.17799999996</v>
      </c>
      <c r="J44" s="41">
        <v>677316.42</v>
      </c>
      <c r="K44" s="41">
        <v>691934.76</v>
      </c>
      <c r="L44" s="41">
        <v>704116.7100000002</v>
      </c>
      <c r="M44" s="41">
        <v>718735.05000000016</v>
      </c>
      <c r="N44" s="41">
        <v>733353.39000000025</v>
      </c>
      <c r="O44" s="41">
        <v>775170.70199999993</v>
      </c>
      <c r="P44" s="10">
        <f t="shared" si="3"/>
        <v>7974412.1100000003</v>
      </c>
    </row>
    <row r="45" spans="1:28" x14ac:dyDescent="0.25">
      <c r="A45" s="15"/>
      <c r="B45" s="15"/>
      <c r="C45" s="1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28" x14ac:dyDescent="0.25">
      <c r="A46" s="9" t="s">
        <v>6</v>
      </c>
      <c r="B46" s="15" t="s">
        <v>16</v>
      </c>
      <c r="C46" s="14" t="s">
        <v>25</v>
      </c>
      <c r="D46" s="41">
        <v>646151.74199999997</v>
      </c>
      <c r="E46" s="41">
        <v>698941.91700000002</v>
      </c>
      <c r="F46" s="41">
        <v>690495.48899999994</v>
      </c>
      <c r="G46" s="41">
        <v>675714.24</v>
      </c>
      <c r="H46" s="41">
        <v>738886.50000000023</v>
      </c>
      <c r="I46" s="41">
        <v>753914.70000000019</v>
      </c>
      <c r="J46" s="41">
        <v>693801.90000000014</v>
      </c>
      <c r="K46" s="41">
        <v>657142.20000000007</v>
      </c>
      <c r="L46" s="41">
        <v>674902.79999999993</v>
      </c>
      <c r="M46" s="41">
        <v>658736.10000000009</v>
      </c>
      <c r="N46" s="41">
        <v>716344.20000000019</v>
      </c>
      <c r="O46" s="41">
        <v>738886.50000000023</v>
      </c>
      <c r="P46" s="10">
        <f t="shared" ref="P46:P55" si="4">SUM(D46:O46)</f>
        <v>8343918.2880000016</v>
      </c>
    </row>
    <row r="47" spans="1:28" x14ac:dyDescent="0.25">
      <c r="A47" s="9" t="s">
        <v>6</v>
      </c>
      <c r="B47" s="15" t="s">
        <v>16</v>
      </c>
      <c r="C47" s="14" t="s">
        <v>24</v>
      </c>
      <c r="D47" s="41">
        <v>583595.1</v>
      </c>
      <c r="E47" s="41">
        <v>573576.30000000005</v>
      </c>
      <c r="F47" s="41">
        <v>563625.81000000006</v>
      </c>
      <c r="G47" s="41">
        <v>541015.20000000007</v>
      </c>
      <c r="H47" s="41">
        <v>568680.75</v>
      </c>
      <c r="I47" s="41">
        <v>555496.91999999993</v>
      </c>
      <c r="J47" s="41">
        <v>485274.24000000011</v>
      </c>
      <c r="K47" s="41">
        <v>453350.70000000013</v>
      </c>
      <c r="L47" s="41">
        <v>420789.60000000009</v>
      </c>
      <c r="M47" s="41">
        <v>462527.01000000007</v>
      </c>
      <c r="N47" s="41">
        <v>440827.20000000013</v>
      </c>
      <c r="O47" s="41">
        <v>493198.2</v>
      </c>
      <c r="P47" s="10">
        <f t="shared" si="4"/>
        <v>6141957.0300000012</v>
      </c>
    </row>
    <row r="48" spans="1:28" x14ac:dyDescent="0.25">
      <c r="A48" s="9" t="s">
        <v>6</v>
      </c>
      <c r="B48" s="15" t="s">
        <v>16</v>
      </c>
      <c r="C48" s="14" t="s">
        <v>23</v>
      </c>
      <c r="D48" s="41">
        <v>480219.3</v>
      </c>
      <c r="E48" s="41">
        <v>453350.70000000013</v>
      </c>
      <c r="F48" s="41">
        <v>440827.20000000013</v>
      </c>
      <c r="G48" s="41">
        <v>463369.50000000012</v>
      </c>
      <c r="H48" s="41">
        <v>495384.12000000017</v>
      </c>
      <c r="I48" s="41">
        <v>450846.00000000012</v>
      </c>
      <c r="J48" s="41">
        <v>410770.8000000001</v>
      </c>
      <c r="K48" s="41">
        <v>398247.3000000001</v>
      </c>
      <c r="L48" s="41">
        <v>422087.49000000011</v>
      </c>
      <c r="M48" s="41">
        <v>460864.8000000001</v>
      </c>
      <c r="N48" s="41">
        <v>381169.80000000005</v>
      </c>
      <c r="O48" s="41">
        <v>473388.3000000001</v>
      </c>
      <c r="P48" s="10">
        <f t="shared" si="4"/>
        <v>5330525.3100000005</v>
      </c>
    </row>
    <row r="49" spans="1:28" x14ac:dyDescent="0.25">
      <c r="A49" s="9" t="s">
        <v>6</v>
      </c>
      <c r="B49" s="15" t="s">
        <v>16</v>
      </c>
      <c r="C49" s="14" t="s">
        <v>22</v>
      </c>
      <c r="D49" s="41">
        <v>682049.0610000001</v>
      </c>
      <c r="E49" s="41">
        <v>709499.95200000005</v>
      </c>
      <c r="F49" s="41">
        <v>713723.16599999997</v>
      </c>
      <c r="G49" s="41">
        <v>605006.76600000006</v>
      </c>
      <c r="H49" s="41">
        <v>690495.48899999994</v>
      </c>
      <c r="I49" s="41">
        <v>726392.80799999996</v>
      </c>
      <c r="J49" s="41">
        <v>692523.46799999999</v>
      </c>
      <c r="K49" s="41">
        <v>905064.03</v>
      </c>
      <c r="L49" s="41">
        <v>749620.48499999999</v>
      </c>
      <c r="M49" s="41">
        <v>846106.29</v>
      </c>
      <c r="N49" s="41">
        <v>888819.29100000008</v>
      </c>
      <c r="O49" s="41">
        <v>793357.92900000012</v>
      </c>
      <c r="P49" s="10">
        <f t="shared" si="4"/>
        <v>9002658.7350000013</v>
      </c>
    </row>
    <row r="50" spans="1:28" x14ac:dyDescent="0.25">
      <c r="A50" s="9" t="s">
        <v>6</v>
      </c>
      <c r="B50" s="15" t="s">
        <v>16</v>
      </c>
      <c r="C50" s="14" t="s">
        <v>21</v>
      </c>
      <c r="D50" s="41">
        <v>990285.72300000023</v>
      </c>
      <c r="E50" s="41">
        <v>1057237.5960000001</v>
      </c>
      <c r="F50" s="41">
        <v>1186477.2180000001</v>
      </c>
      <c r="G50" s="41">
        <v>1104773.6970000002</v>
      </c>
      <c r="H50" s="41">
        <v>1179372.564</v>
      </c>
      <c r="I50" s="41">
        <v>1097669.0430000001</v>
      </c>
      <c r="J50" s="41">
        <v>733751.86500000011</v>
      </c>
      <c r="K50" s="41">
        <v>963758.46600000001</v>
      </c>
      <c r="L50" s="41">
        <v>936482.28300000005</v>
      </c>
      <c r="M50" s="41">
        <v>698811.3</v>
      </c>
      <c r="N50" s="41">
        <v>881929.91700000002</v>
      </c>
      <c r="O50" s="41">
        <v>872837.85600000003</v>
      </c>
      <c r="P50" s="10">
        <f t="shared" si="4"/>
        <v>11703387.528000003</v>
      </c>
    </row>
    <row r="51" spans="1:28" x14ac:dyDescent="0.25">
      <c r="A51" s="9" t="s">
        <v>6</v>
      </c>
      <c r="B51" s="15" t="s">
        <v>16</v>
      </c>
      <c r="C51" s="14" t="s">
        <v>20</v>
      </c>
      <c r="D51" s="41">
        <v>772848.16200000001</v>
      </c>
      <c r="E51" s="41">
        <v>789741.01800000004</v>
      </c>
      <c r="F51" s="41">
        <v>821415.12300000002</v>
      </c>
      <c r="G51" s="41">
        <v>688300.25400000007</v>
      </c>
      <c r="H51" s="41">
        <v>696077.65800000005</v>
      </c>
      <c r="I51" s="41">
        <v>744686.43299999996</v>
      </c>
      <c r="J51" s="41">
        <v>713451.375</v>
      </c>
      <c r="K51" s="41">
        <v>760178.52</v>
      </c>
      <c r="L51" s="41">
        <v>658277.80199999991</v>
      </c>
      <c r="M51" s="41">
        <v>770464.76400000008</v>
      </c>
      <c r="N51" s="41">
        <v>707388.34500000009</v>
      </c>
      <c r="O51" s="41">
        <v>743285.66399999999</v>
      </c>
      <c r="P51" s="10">
        <f t="shared" si="4"/>
        <v>8866115.1180000026</v>
      </c>
    </row>
    <row r="52" spans="1:28" x14ac:dyDescent="0.25">
      <c r="A52" s="9" t="s">
        <v>6</v>
      </c>
      <c r="B52" s="15" t="s">
        <v>16</v>
      </c>
      <c r="C52" s="14" t="s">
        <v>19</v>
      </c>
      <c r="D52" s="41">
        <v>327236.364</v>
      </c>
      <c r="E52" s="41">
        <v>389873.73600000003</v>
      </c>
      <c r="F52" s="41">
        <v>375949.67400000006</v>
      </c>
      <c r="G52" s="41">
        <v>357384.25800000003</v>
      </c>
      <c r="H52" s="41">
        <v>348101.55000000005</v>
      </c>
      <c r="I52" s="41">
        <v>315612.07200000004</v>
      </c>
      <c r="J52" s="41">
        <v>308294.62200000003</v>
      </c>
      <c r="K52" s="41">
        <v>343460.19600000005</v>
      </c>
      <c r="L52" s="41">
        <v>346303.54800000001</v>
      </c>
      <c r="M52" s="41">
        <v>304405.92</v>
      </c>
      <c r="N52" s="41">
        <v>389873.73600000003</v>
      </c>
      <c r="O52" s="41">
        <v>371308.32000000007</v>
      </c>
      <c r="P52" s="10">
        <f t="shared" si="4"/>
        <v>4177803.9960000003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x14ac:dyDescent="0.25">
      <c r="A53" s="9" t="s">
        <v>6</v>
      </c>
      <c r="B53" s="15" t="s">
        <v>16</v>
      </c>
      <c r="C53" s="14" t="s">
        <v>18</v>
      </c>
      <c r="D53" s="41">
        <v>1098035.6400000001</v>
      </c>
      <c r="E53" s="41">
        <v>1104370.4610000001</v>
      </c>
      <c r="F53" s="41">
        <v>1133932.959</v>
      </c>
      <c r="G53" s="41">
        <v>1053691.8930000002</v>
      </c>
      <c r="H53" s="41">
        <v>979952.9040000001</v>
      </c>
      <c r="I53" s="41">
        <v>1171941.885</v>
      </c>
      <c r="J53" s="41">
        <v>1136044.5660000001</v>
      </c>
      <c r="K53" s="41">
        <v>1182499.9200000004</v>
      </c>
      <c r="L53" s="41">
        <v>1241624.916</v>
      </c>
      <c r="M53" s="41">
        <v>1117040.1029999999</v>
      </c>
      <c r="N53" s="41">
        <v>1171941.885</v>
      </c>
      <c r="O53" s="41">
        <v>1079114.8049999999</v>
      </c>
      <c r="P53" s="10">
        <f t="shared" si="4"/>
        <v>13470191.936999999</v>
      </c>
    </row>
    <row r="54" spans="1:28" x14ac:dyDescent="0.25">
      <c r="A54" s="9" t="s">
        <v>6</v>
      </c>
      <c r="B54" s="15" t="s">
        <v>16</v>
      </c>
      <c r="C54" s="14" t="s">
        <v>17</v>
      </c>
      <c r="D54" s="41">
        <v>1007236.539</v>
      </c>
      <c r="E54" s="41">
        <v>1030464.216</v>
      </c>
      <c r="F54" s="41">
        <v>1043133.8580000001</v>
      </c>
      <c r="G54" s="41">
        <v>1106482.068</v>
      </c>
      <c r="H54" s="41">
        <v>1216285.632</v>
      </c>
      <c r="I54" s="41">
        <v>996929.38800000004</v>
      </c>
      <c r="J54" s="41">
        <v>1436245.074</v>
      </c>
      <c r="K54" s="41">
        <v>1384548.0660000003</v>
      </c>
      <c r="L54" s="41">
        <v>1160026.7580000001</v>
      </c>
      <c r="M54" s="41">
        <v>1301141.5560000001</v>
      </c>
      <c r="N54" s="41">
        <v>1110007.8990000002</v>
      </c>
      <c r="O54" s="41">
        <v>1122756.8220000002</v>
      </c>
      <c r="P54" s="10">
        <f t="shared" si="4"/>
        <v>13915257.876</v>
      </c>
    </row>
    <row r="55" spans="1:28" x14ac:dyDescent="0.25">
      <c r="A55" s="9" t="s">
        <v>6</v>
      </c>
      <c r="B55" s="15" t="s">
        <v>16</v>
      </c>
      <c r="C55" s="14" t="s">
        <v>15</v>
      </c>
      <c r="D55" s="41">
        <v>341024.53050000005</v>
      </c>
      <c r="E55" s="41">
        <v>354749.97600000002</v>
      </c>
      <c r="F55" s="41">
        <v>356861.58299999998</v>
      </c>
      <c r="G55" s="41">
        <v>302503.38300000003</v>
      </c>
      <c r="H55" s="41">
        <v>345247.74449999997</v>
      </c>
      <c r="I55" s="41">
        <v>363196.40399999998</v>
      </c>
      <c r="J55" s="41">
        <v>346261.734</v>
      </c>
      <c r="K55" s="41">
        <v>452532.01500000001</v>
      </c>
      <c r="L55" s="41">
        <v>374810.24249999999</v>
      </c>
      <c r="M55" s="41">
        <v>423053.14500000002</v>
      </c>
      <c r="N55" s="41">
        <v>444409.64550000004</v>
      </c>
      <c r="O55" s="41">
        <v>396678.96450000006</v>
      </c>
      <c r="P55" s="10">
        <f t="shared" si="4"/>
        <v>4501329.3675000006</v>
      </c>
    </row>
    <row r="56" spans="1:28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28" x14ac:dyDescent="0.25">
      <c r="A57" s="9" t="s">
        <v>5</v>
      </c>
      <c r="B57" s="15" t="s">
        <v>16</v>
      </c>
      <c r="C57" s="14" t="s">
        <v>25</v>
      </c>
      <c r="D57" s="41">
        <v>498631.95</v>
      </c>
      <c r="E57" s="41">
        <v>510130.8</v>
      </c>
      <c r="F57" s="41">
        <v>516402.9</v>
      </c>
      <c r="G57" s="41">
        <v>547763.4</v>
      </c>
      <c r="H57" s="41">
        <v>602121.6</v>
      </c>
      <c r="I57" s="41">
        <v>547763.4</v>
      </c>
      <c r="J57" s="41">
        <v>629932.05000000005</v>
      </c>
      <c r="K57" s="41">
        <v>623670.30000000005</v>
      </c>
      <c r="L57" s="41">
        <v>623670.30000000005</v>
      </c>
      <c r="M57" s="41">
        <v>586099.80000000005</v>
      </c>
      <c r="N57" s="41">
        <v>609894.45000000007</v>
      </c>
      <c r="O57" s="41">
        <v>603632.70000000007</v>
      </c>
      <c r="P57" s="10">
        <f t="shared" ref="P57:P66" si="5">SUM(D57:O57)</f>
        <v>6899713.6499999994</v>
      </c>
    </row>
    <row r="58" spans="1:28" x14ac:dyDescent="0.25">
      <c r="A58" s="9" t="s">
        <v>5</v>
      </c>
      <c r="B58" s="15" t="s">
        <v>16</v>
      </c>
      <c r="C58" s="14" t="s">
        <v>24</v>
      </c>
      <c r="D58" s="41">
        <v>525235.59</v>
      </c>
      <c r="E58" s="41">
        <v>516218.67000000004</v>
      </c>
      <c r="F58" s="41">
        <v>507263.22900000005</v>
      </c>
      <c r="G58" s="41">
        <v>486913.68000000005</v>
      </c>
      <c r="H58" s="41">
        <v>511812.67499999999</v>
      </c>
      <c r="I58" s="41">
        <v>499947.22799999994</v>
      </c>
      <c r="J58" s="41">
        <v>436746.81600000011</v>
      </c>
      <c r="K58" s="41">
        <v>417082.64400000015</v>
      </c>
      <c r="L58" s="41">
        <v>387126.43200000009</v>
      </c>
      <c r="M58" s="41">
        <v>425524.84920000011</v>
      </c>
      <c r="N58" s="41">
        <v>405561.02400000009</v>
      </c>
      <c r="O58" s="41">
        <v>473470.272</v>
      </c>
      <c r="P58" s="10">
        <f t="shared" si="5"/>
        <v>5592903.1092000008</v>
      </c>
    </row>
    <row r="59" spans="1:28" x14ac:dyDescent="0.25">
      <c r="A59" s="9" t="s">
        <v>5</v>
      </c>
      <c r="B59" s="15" t="s">
        <v>16</v>
      </c>
      <c r="C59" s="14" t="s">
        <v>23</v>
      </c>
      <c r="D59" s="41">
        <v>432197.37</v>
      </c>
      <c r="E59" s="41">
        <v>408015.63000000012</v>
      </c>
      <c r="F59" s="41">
        <v>396744.4800000001</v>
      </c>
      <c r="G59" s="41">
        <v>417032.5500000001</v>
      </c>
      <c r="H59" s="41">
        <v>445845.70800000016</v>
      </c>
      <c r="I59" s="41">
        <v>405761.40000000014</v>
      </c>
      <c r="J59" s="41">
        <v>369693.72000000009</v>
      </c>
      <c r="K59" s="41">
        <v>366387.51600000012</v>
      </c>
      <c r="L59" s="41">
        <v>388320.49080000009</v>
      </c>
      <c r="M59" s="41">
        <v>423995.6160000001</v>
      </c>
      <c r="N59" s="41">
        <v>350676.21600000007</v>
      </c>
      <c r="O59" s="41">
        <v>454452.7680000001</v>
      </c>
      <c r="P59" s="10">
        <f t="shared" si="5"/>
        <v>4859123.4648000011</v>
      </c>
    </row>
    <row r="60" spans="1:28" x14ac:dyDescent="0.25">
      <c r="A60" s="9" t="s">
        <v>5</v>
      </c>
      <c r="B60" s="15" t="s">
        <v>16</v>
      </c>
      <c r="C60" s="14" t="s">
        <v>22</v>
      </c>
      <c r="D60" s="41">
        <v>613844.15490000008</v>
      </c>
      <c r="E60" s="41">
        <v>638549.95680000004</v>
      </c>
      <c r="F60" s="41">
        <v>642350.84939999995</v>
      </c>
      <c r="G60" s="41">
        <v>544506.08940000006</v>
      </c>
      <c r="H60" s="41">
        <v>621445.94010000001</v>
      </c>
      <c r="I60" s="41">
        <v>653753.52720000001</v>
      </c>
      <c r="J60" s="41">
        <v>623271.12120000005</v>
      </c>
      <c r="K60" s="41">
        <v>832658.90760000015</v>
      </c>
      <c r="L60" s="41">
        <v>689650.84620000015</v>
      </c>
      <c r="M60" s="41">
        <v>778417.7868</v>
      </c>
      <c r="N60" s="41">
        <v>817713.7477200001</v>
      </c>
      <c r="O60" s="41">
        <v>761623.61184000003</v>
      </c>
      <c r="P60" s="10">
        <f t="shared" si="5"/>
        <v>8217786.539160002</v>
      </c>
    </row>
    <row r="61" spans="1:28" x14ac:dyDescent="0.25">
      <c r="A61" s="9" t="s">
        <v>5</v>
      </c>
      <c r="B61" s="15" t="s">
        <v>16</v>
      </c>
      <c r="C61" s="14" t="s">
        <v>21</v>
      </c>
      <c r="D61" s="41">
        <v>891257.15070000023</v>
      </c>
      <c r="E61" s="41">
        <v>951513.83640000015</v>
      </c>
      <c r="F61" s="41">
        <v>1067829.4962000002</v>
      </c>
      <c r="G61" s="41">
        <v>994296.32730000012</v>
      </c>
      <c r="H61" s="41">
        <v>1061435.3075999999</v>
      </c>
      <c r="I61" s="41">
        <v>987902.13870000013</v>
      </c>
      <c r="J61" s="41">
        <v>660376.67850000015</v>
      </c>
      <c r="K61" s="41">
        <v>886657.78871999995</v>
      </c>
      <c r="L61" s="41">
        <v>861563.70036000002</v>
      </c>
      <c r="M61" s="41">
        <v>642906.39600000007</v>
      </c>
      <c r="N61" s="41">
        <v>811375.52364000014</v>
      </c>
      <c r="O61" s="41">
        <v>837924.34175999998</v>
      </c>
      <c r="P61" s="10">
        <f t="shared" si="5"/>
        <v>10655038.68588</v>
      </c>
    </row>
    <row r="62" spans="1:28" x14ac:dyDescent="0.25">
      <c r="A62" s="9" t="s">
        <v>5</v>
      </c>
      <c r="B62" s="15" t="s">
        <v>16</v>
      </c>
      <c r="C62" s="14" t="s">
        <v>20</v>
      </c>
      <c r="D62" s="41">
        <v>495142.86150000012</v>
      </c>
      <c r="E62" s="41">
        <v>528618.79800000007</v>
      </c>
      <c r="F62" s="41">
        <v>593238.60900000005</v>
      </c>
      <c r="G62" s="41">
        <v>552386.84850000008</v>
      </c>
      <c r="H62" s="41">
        <v>589686.28200000001</v>
      </c>
      <c r="I62" s="41">
        <v>548834.52150000003</v>
      </c>
      <c r="J62" s="41">
        <v>366875.93250000005</v>
      </c>
      <c r="K62" s="41">
        <v>481879.23300000001</v>
      </c>
      <c r="L62" s="41">
        <v>468241.14150000003</v>
      </c>
      <c r="M62" s="41">
        <v>349405.65</v>
      </c>
      <c r="N62" s="41">
        <v>440964.95850000001</v>
      </c>
      <c r="O62" s="41">
        <v>436418.92800000001</v>
      </c>
      <c r="P62" s="10">
        <f t="shared" si="5"/>
        <v>5851693.7640000014</v>
      </c>
    </row>
    <row r="63" spans="1:28" x14ac:dyDescent="0.25">
      <c r="A63" s="9" t="s">
        <v>5</v>
      </c>
      <c r="B63" s="15" t="s">
        <v>16</v>
      </c>
      <c r="C63" s="14" t="s">
        <v>19</v>
      </c>
      <c r="D63" s="41">
        <v>386424.08100000001</v>
      </c>
      <c r="E63" s="41">
        <v>394870.50900000002</v>
      </c>
      <c r="F63" s="41">
        <v>410707.56150000001</v>
      </c>
      <c r="G63" s="41">
        <v>344150.12700000004</v>
      </c>
      <c r="H63" s="41">
        <v>348038.82900000003</v>
      </c>
      <c r="I63" s="41">
        <v>372343.21649999998</v>
      </c>
      <c r="J63" s="41">
        <v>356725.6875</v>
      </c>
      <c r="K63" s="41">
        <v>380089.26</v>
      </c>
      <c r="L63" s="41">
        <v>329138.90099999995</v>
      </c>
      <c r="M63" s="41">
        <v>385232.38200000004</v>
      </c>
      <c r="N63" s="41">
        <v>353694.17250000004</v>
      </c>
      <c r="O63" s="41">
        <v>371642.83199999999</v>
      </c>
      <c r="P63" s="10">
        <f t="shared" si="5"/>
        <v>4433057.5590000013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x14ac:dyDescent="0.25">
      <c r="A64" s="9" t="s">
        <v>5</v>
      </c>
      <c r="B64" s="15" t="s">
        <v>16</v>
      </c>
      <c r="C64" s="14" t="s">
        <v>18</v>
      </c>
      <c r="D64" s="41">
        <v>988232.07600000012</v>
      </c>
      <c r="E64" s="41">
        <v>993933.41490000009</v>
      </c>
      <c r="F64" s="41">
        <v>1020539.6631</v>
      </c>
      <c r="G64" s="41">
        <v>948322.70370000019</v>
      </c>
      <c r="H64" s="41">
        <v>881957.61360000016</v>
      </c>
      <c r="I64" s="41">
        <v>1054747.6965000001</v>
      </c>
      <c r="J64" s="41">
        <v>1022440.1094000001</v>
      </c>
      <c r="K64" s="41">
        <v>1087899.9264000002</v>
      </c>
      <c r="L64" s="41">
        <v>1142294.9227200001</v>
      </c>
      <c r="M64" s="41">
        <v>1027676.8947600001</v>
      </c>
      <c r="N64" s="41">
        <v>1078186.5341999999</v>
      </c>
      <c r="O64" s="41">
        <v>1035950.2128</v>
      </c>
      <c r="P64" s="10">
        <f t="shared" si="5"/>
        <v>12282181.76808</v>
      </c>
    </row>
    <row r="65" spans="1:16" x14ac:dyDescent="0.25">
      <c r="A65" s="9" t="s">
        <v>5</v>
      </c>
      <c r="B65" s="15" t="s">
        <v>16</v>
      </c>
      <c r="C65" s="14" t="s">
        <v>17</v>
      </c>
      <c r="D65" s="41">
        <v>906512.88509999996</v>
      </c>
      <c r="E65" s="41">
        <v>927417.79440000001</v>
      </c>
      <c r="F65" s="41">
        <v>938820.47220000008</v>
      </c>
      <c r="G65" s="41">
        <v>995833.86120000004</v>
      </c>
      <c r="H65" s="41">
        <v>1094657.0688</v>
      </c>
      <c r="I65" s="41">
        <v>897236.44920000003</v>
      </c>
      <c r="J65" s="41">
        <v>1292620.5666</v>
      </c>
      <c r="K65" s="41">
        <v>1273784.2207200003</v>
      </c>
      <c r="L65" s="41">
        <v>1067224.6173600003</v>
      </c>
      <c r="M65" s="41">
        <v>1197050.2315200001</v>
      </c>
      <c r="N65" s="41">
        <v>1021207.26708</v>
      </c>
      <c r="O65" s="41">
        <v>1077846.5491200001</v>
      </c>
      <c r="P65" s="10">
        <f t="shared" si="5"/>
        <v>12690211.9833</v>
      </c>
    </row>
    <row r="66" spans="1:16" x14ac:dyDescent="0.25">
      <c r="A66" s="9" t="s">
        <v>5</v>
      </c>
      <c r="B66" s="15" t="s">
        <v>16</v>
      </c>
      <c r="C66" s="14" t="s">
        <v>15</v>
      </c>
      <c r="D66" s="41">
        <v>306922.07745000004</v>
      </c>
      <c r="E66" s="41">
        <v>319274.97840000002</v>
      </c>
      <c r="F66" s="41">
        <v>321175.42469999997</v>
      </c>
      <c r="G66" s="41">
        <v>272253.04470000003</v>
      </c>
      <c r="H66" s="41">
        <v>327985.35727499996</v>
      </c>
      <c r="I66" s="41">
        <v>345036.58379999991</v>
      </c>
      <c r="J66" s="41">
        <v>328948.64730000001</v>
      </c>
      <c r="K66" s="41">
        <v>429905.41425000003</v>
      </c>
      <c r="L66" s="41">
        <v>356069.73037499998</v>
      </c>
      <c r="M66" s="41">
        <v>401900.48774999997</v>
      </c>
      <c r="N66" s="41">
        <v>422189.16322500003</v>
      </c>
      <c r="O66" s="41">
        <v>376845.016275</v>
      </c>
      <c r="P66" s="10">
        <f t="shared" si="5"/>
        <v>4208505.9254999999</v>
      </c>
    </row>
    <row r="69" spans="1:16" x14ac:dyDescent="0.25">
      <c r="A69" s="12" t="s">
        <v>6</v>
      </c>
      <c r="B69" s="12" t="str">
        <f>VLOOKUP(Summary!$Z$6,List!$J$1:$K$4,2,0)</f>
        <v>Europe</v>
      </c>
      <c r="C69" s="12" t="str">
        <f t="shared" ref="C69:C78" ca="1" si="6">OFFSET(C1,MATCH(B69,$B$2:$B$66,0),0,1)</f>
        <v>England</v>
      </c>
      <c r="D69" s="11">
        <f t="shared" ref="D69:O78" ca="1" si="7">SUMPRODUCT(($A$2:$A$66=$A69)*($C$2:$C$66=$C69)*(D$2:D$66))</f>
        <v>633420</v>
      </c>
      <c r="E69" s="11">
        <f t="shared" ca="1" si="7"/>
        <v>685170</v>
      </c>
      <c r="F69" s="11">
        <f t="shared" ca="1" si="7"/>
        <v>676890</v>
      </c>
      <c r="G69" s="11">
        <f t="shared" ca="1" si="7"/>
        <v>662400</v>
      </c>
      <c r="H69" s="11">
        <f t="shared" ca="1" si="7"/>
        <v>610650</v>
      </c>
      <c r="I69" s="11">
        <f t="shared" ca="1" si="7"/>
        <v>623070</v>
      </c>
      <c r="J69" s="11">
        <f t="shared" ca="1" si="7"/>
        <v>573390</v>
      </c>
      <c r="K69" s="11">
        <f t="shared" ca="1" si="7"/>
        <v>538200</v>
      </c>
      <c r="L69" s="11">
        <f t="shared" ca="1" si="7"/>
        <v>538200</v>
      </c>
      <c r="M69" s="11">
        <f t="shared" ca="1" si="7"/>
        <v>544410</v>
      </c>
      <c r="N69" s="11">
        <f t="shared" ca="1" si="7"/>
        <v>592020</v>
      </c>
      <c r="O69" s="11">
        <f t="shared" ca="1" si="7"/>
        <v>610650</v>
      </c>
      <c r="P69" s="10">
        <f t="shared" ref="P69:P78" ca="1" si="8">SUM(D69:O69)</f>
        <v>7288470</v>
      </c>
    </row>
    <row r="70" spans="1:16" x14ac:dyDescent="0.25">
      <c r="A70" s="12" t="s">
        <v>6</v>
      </c>
      <c r="B70" s="12" t="str">
        <f>VLOOKUP(Summary!$Z$6,List!$J$1:$K$4,2,0)</f>
        <v>Europe</v>
      </c>
      <c r="C70" s="12" t="str">
        <f t="shared" ca="1" si="6"/>
        <v>Scotland</v>
      </c>
      <c r="D70" s="11">
        <f t="shared" ca="1" si="7"/>
        <v>482310</v>
      </c>
      <c r="E70" s="11">
        <f t="shared" ca="1" si="7"/>
        <v>474030</v>
      </c>
      <c r="F70" s="11">
        <f t="shared" ca="1" si="7"/>
        <v>461610</v>
      </c>
      <c r="G70" s="11">
        <f t="shared" ca="1" si="7"/>
        <v>447120</v>
      </c>
      <c r="H70" s="11">
        <f t="shared" ca="1" si="7"/>
        <v>465750</v>
      </c>
      <c r="I70" s="11">
        <f t="shared" ca="1" si="7"/>
        <v>442980</v>
      </c>
      <c r="J70" s="11">
        <f t="shared" ca="1" si="7"/>
        <v>397440</v>
      </c>
      <c r="K70" s="11">
        <f t="shared" ca="1" si="7"/>
        <v>374670</v>
      </c>
      <c r="L70" s="11">
        <f t="shared" ca="1" si="7"/>
        <v>347760</v>
      </c>
      <c r="M70" s="11">
        <f t="shared" ca="1" si="7"/>
        <v>378810</v>
      </c>
      <c r="N70" s="11">
        <f t="shared" ca="1" si="7"/>
        <v>364320</v>
      </c>
      <c r="O70" s="11">
        <f t="shared" ca="1" si="7"/>
        <v>393300</v>
      </c>
      <c r="P70" s="10">
        <f t="shared" ca="1" si="8"/>
        <v>5030100</v>
      </c>
    </row>
    <row r="71" spans="1:16" x14ac:dyDescent="0.25">
      <c r="A71" s="12" t="s">
        <v>6</v>
      </c>
      <c r="B71" s="12" t="str">
        <f>VLOOKUP(Summary!$Z$6,List!$J$1:$K$4,2,0)</f>
        <v>Europe</v>
      </c>
      <c r="C71" s="12" t="str">
        <f t="shared" ca="1" si="6"/>
        <v>Wales</v>
      </c>
      <c r="D71" s="11">
        <f t="shared" ca="1" si="7"/>
        <v>382950</v>
      </c>
      <c r="E71" s="11">
        <f t="shared" ca="1" si="7"/>
        <v>374670</v>
      </c>
      <c r="F71" s="11">
        <f t="shared" ca="1" si="7"/>
        <v>364320</v>
      </c>
      <c r="G71" s="11">
        <f t="shared" ca="1" si="7"/>
        <v>382950</v>
      </c>
      <c r="H71" s="11">
        <f t="shared" ca="1" si="7"/>
        <v>405720</v>
      </c>
      <c r="I71" s="11">
        <f t="shared" ca="1" si="7"/>
        <v>372600</v>
      </c>
      <c r="J71" s="11">
        <f t="shared" ca="1" si="7"/>
        <v>339480</v>
      </c>
      <c r="K71" s="11">
        <f t="shared" ca="1" si="7"/>
        <v>329130</v>
      </c>
      <c r="L71" s="11">
        <f t="shared" ca="1" si="7"/>
        <v>345690</v>
      </c>
      <c r="M71" s="11">
        <f t="shared" ca="1" si="7"/>
        <v>380880</v>
      </c>
      <c r="N71" s="11">
        <f t="shared" ca="1" si="7"/>
        <v>372600</v>
      </c>
      <c r="O71" s="11">
        <f t="shared" ca="1" si="7"/>
        <v>391230</v>
      </c>
      <c r="P71" s="10">
        <f t="shared" ca="1" si="8"/>
        <v>4442220</v>
      </c>
    </row>
    <row r="72" spans="1:16" x14ac:dyDescent="0.25">
      <c r="A72" s="12" t="s">
        <v>6</v>
      </c>
      <c r="B72" s="12" t="str">
        <f>VLOOKUP(Summary!$Z$6,List!$J$1:$K$4,2,0)</f>
        <v>Europe</v>
      </c>
      <c r="C72" s="12" t="str">
        <f t="shared" ca="1" si="6"/>
        <v>Ireland</v>
      </c>
      <c r="D72" s="11">
        <f t="shared" ca="1" si="7"/>
        <v>668610</v>
      </c>
      <c r="E72" s="11">
        <f t="shared" ca="1" si="7"/>
        <v>695520</v>
      </c>
      <c r="F72" s="11">
        <f t="shared" ca="1" si="7"/>
        <v>699660</v>
      </c>
      <c r="G72" s="11">
        <f t="shared" ca="1" si="7"/>
        <v>658260</v>
      </c>
      <c r="H72" s="11">
        <f t="shared" ca="1" si="7"/>
        <v>676890</v>
      </c>
      <c r="I72" s="11">
        <f t="shared" ca="1" si="7"/>
        <v>712079.99999999988</v>
      </c>
      <c r="J72" s="11">
        <f t="shared" ca="1" si="7"/>
        <v>753480</v>
      </c>
      <c r="K72" s="11">
        <f t="shared" ca="1" si="7"/>
        <v>807300</v>
      </c>
      <c r="L72" s="11">
        <f t="shared" ca="1" si="7"/>
        <v>734850</v>
      </c>
      <c r="M72" s="11">
        <f t="shared" ca="1" si="7"/>
        <v>734850</v>
      </c>
      <c r="N72" s="11">
        <f t="shared" ca="1" si="7"/>
        <v>792810</v>
      </c>
      <c r="O72" s="11">
        <f t="shared" ca="1" si="7"/>
        <v>863190</v>
      </c>
      <c r="P72" s="10">
        <f t="shared" ca="1" si="8"/>
        <v>8797500</v>
      </c>
    </row>
    <row r="73" spans="1:16" x14ac:dyDescent="0.25">
      <c r="A73" s="12" t="s">
        <v>6</v>
      </c>
      <c r="B73" s="12" t="str">
        <f>VLOOKUP(Summary!$Z$6,List!$J$1:$K$4,2,0)</f>
        <v>Europe</v>
      </c>
      <c r="C73" s="12" t="str">
        <f t="shared" ca="1" si="6"/>
        <v>Germany</v>
      </c>
      <c r="D73" s="11">
        <f t="shared" ca="1" si="7"/>
        <v>681030</v>
      </c>
      <c r="E73" s="11">
        <f t="shared" ca="1" si="7"/>
        <v>707940.00000000012</v>
      </c>
      <c r="F73" s="11">
        <f t="shared" ca="1" si="7"/>
        <v>691380</v>
      </c>
      <c r="G73" s="11">
        <f t="shared" ca="1" si="7"/>
        <v>643770</v>
      </c>
      <c r="H73" s="11">
        <f t="shared" ca="1" si="7"/>
        <v>687240</v>
      </c>
      <c r="I73" s="11">
        <f t="shared" ca="1" si="7"/>
        <v>639630</v>
      </c>
      <c r="J73" s="11">
        <f t="shared" ca="1" si="7"/>
        <v>652050</v>
      </c>
      <c r="K73" s="11">
        <f t="shared" ca="1" si="7"/>
        <v>658260</v>
      </c>
      <c r="L73" s="11">
        <f t="shared" ca="1" si="7"/>
        <v>639630</v>
      </c>
      <c r="M73" s="11">
        <f t="shared" ca="1" si="7"/>
        <v>621000</v>
      </c>
      <c r="N73" s="11">
        <f t="shared" ca="1" si="7"/>
        <v>602370</v>
      </c>
      <c r="O73" s="11">
        <f t="shared" ca="1" si="7"/>
        <v>596160</v>
      </c>
      <c r="P73" s="10">
        <f t="shared" ca="1" si="8"/>
        <v>7820460</v>
      </c>
    </row>
    <row r="74" spans="1:16" x14ac:dyDescent="0.25">
      <c r="A74" s="12" t="s">
        <v>6</v>
      </c>
      <c r="B74" s="12" t="str">
        <f>VLOOKUP(Summary!$Z$6,List!$J$1:$K$4,2,0)</f>
        <v>Europe</v>
      </c>
      <c r="C74" s="12" t="str">
        <f t="shared" ca="1" si="6"/>
        <v>France</v>
      </c>
      <c r="D74" s="11">
        <f t="shared" ca="1" si="7"/>
        <v>757620</v>
      </c>
      <c r="E74" s="11">
        <f t="shared" ca="1" si="7"/>
        <v>774180</v>
      </c>
      <c r="F74" s="11">
        <f t="shared" ca="1" si="7"/>
        <v>805230</v>
      </c>
      <c r="G74" s="11">
        <f t="shared" ca="1" si="7"/>
        <v>732780</v>
      </c>
      <c r="H74" s="11">
        <f t="shared" ca="1" si="7"/>
        <v>741060</v>
      </c>
      <c r="I74" s="11">
        <f t="shared" ca="1" si="7"/>
        <v>792810</v>
      </c>
      <c r="J74" s="11">
        <f t="shared" ca="1" si="7"/>
        <v>776250</v>
      </c>
      <c r="K74" s="11">
        <f t="shared" ca="1" si="7"/>
        <v>745200</v>
      </c>
      <c r="L74" s="11">
        <f t="shared" ca="1" si="7"/>
        <v>716219.99999999988</v>
      </c>
      <c r="M74" s="11">
        <f t="shared" ca="1" si="7"/>
        <v>687240</v>
      </c>
      <c r="N74" s="11">
        <f t="shared" ca="1" si="7"/>
        <v>693450</v>
      </c>
      <c r="O74" s="11">
        <f t="shared" ca="1" si="7"/>
        <v>728640</v>
      </c>
      <c r="P74" s="10">
        <f t="shared" ca="1" si="8"/>
        <v>8950680</v>
      </c>
    </row>
    <row r="75" spans="1:16" x14ac:dyDescent="0.25">
      <c r="A75" s="12" t="s">
        <v>6</v>
      </c>
      <c r="B75" s="12" t="str">
        <f>VLOOKUP(Summary!$Z$6,List!$J$1:$K$4,2,0)</f>
        <v>Europe</v>
      </c>
      <c r="C75" s="12" t="str">
        <f t="shared" ca="1" si="6"/>
        <v>Italy</v>
      </c>
      <c r="D75" s="11">
        <f t="shared" ca="1" si="7"/>
        <v>356039.99999999994</v>
      </c>
      <c r="E75" s="11">
        <f t="shared" ca="1" si="7"/>
        <v>347760</v>
      </c>
      <c r="F75" s="11">
        <f t="shared" ca="1" si="7"/>
        <v>335340</v>
      </c>
      <c r="G75" s="11">
        <f t="shared" ca="1" si="7"/>
        <v>318780</v>
      </c>
      <c r="H75" s="11">
        <f t="shared" ca="1" si="7"/>
        <v>310500</v>
      </c>
      <c r="I75" s="11">
        <f t="shared" ca="1" si="7"/>
        <v>281520</v>
      </c>
      <c r="J75" s="11">
        <f t="shared" ca="1" si="7"/>
        <v>302220</v>
      </c>
      <c r="K75" s="11">
        <f t="shared" ca="1" si="7"/>
        <v>306360</v>
      </c>
      <c r="L75" s="11">
        <f t="shared" ca="1" si="7"/>
        <v>339480</v>
      </c>
      <c r="M75" s="11">
        <f t="shared" ca="1" si="7"/>
        <v>331200</v>
      </c>
      <c r="N75" s="11">
        <f t="shared" ca="1" si="7"/>
        <v>347760</v>
      </c>
      <c r="O75" s="11">
        <f t="shared" ca="1" si="7"/>
        <v>331200</v>
      </c>
      <c r="P75" s="10">
        <f t="shared" ca="1" si="8"/>
        <v>3908160</v>
      </c>
    </row>
    <row r="76" spans="1:16" x14ac:dyDescent="0.25">
      <c r="A76" s="12" t="s">
        <v>6</v>
      </c>
      <c r="B76" s="12" t="str">
        <f>VLOOKUP(Summary!$Z$6,List!$J$1:$K$4,2,0)</f>
        <v>Europe</v>
      </c>
      <c r="C76" s="12" t="str">
        <f t="shared" ca="1" si="6"/>
        <v>Spain</v>
      </c>
      <c r="D76" s="11">
        <f t="shared" ca="1" si="7"/>
        <v>1076400</v>
      </c>
      <c r="E76" s="11">
        <f t="shared" ca="1" si="7"/>
        <v>1082610</v>
      </c>
      <c r="F76" s="11">
        <f t="shared" ca="1" si="7"/>
        <v>1111590</v>
      </c>
      <c r="G76" s="11">
        <f t="shared" ca="1" si="7"/>
        <v>1032930</v>
      </c>
      <c r="H76" s="11">
        <f t="shared" ca="1" si="7"/>
        <v>1043280</v>
      </c>
      <c r="I76" s="11">
        <f t="shared" ca="1" si="7"/>
        <v>1148850</v>
      </c>
      <c r="J76" s="11">
        <f t="shared" ca="1" si="7"/>
        <v>1113660</v>
      </c>
      <c r="K76" s="11">
        <f t="shared" ca="1" si="7"/>
        <v>1159200.0000000002</v>
      </c>
      <c r="L76" s="11">
        <f t="shared" ca="1" si="7"/>
        <v>1217160</v>
      </c>
      <c r="M76" s="11">
        <f t="shared" ca="1" si="7"/>
        <v>1095030</v>
      </c>
      <c r="N76" s="11">
        <f t="shared" ca="1" si="7"/>
        <v>1148850</v>
      </c>
      <c r="O76" s="11">
        <f t="shared" ca="1" si="7"/>
        <v>1148850</v>
      </c>
      <c r="P76" s="10">
        <f t="shared" ca="1" si="8"/>
        <v>13378410</v>
      </c>
    </row>
    <row r="77" spans="1:16" x14ac:dyDescent="0.25">
      <c r="A77" s="12" t="s">
        <v>6</v>
      </c>
      <c r="B77" s="12" t="str">
        <f>VLOOKUP(Summary!$Z$6,List!$J$1:$K$4,2,0)</f>
        <v>Europe</v>
      </c>
      <c r="C77" s="12" t="str">
        <f t="shared" ca="1" si="6"/>
        <v>Greece</v>
      </c>
      <c r="D77" s="11">
        <f t="shared" ca="1" si="7"/>
        <v>987390</v>
      </c>
      <c r="E77" s="11">
        <f t="shared" ca="1" si="7"/>
        <v>1010160</v>
      </c>
      <c r="F77" s="11">
        <f t="shared" ca="1" si="7"/>
        <v>1022580</v>
      </c>
      <c r="G77" s="11">
        <f t="shared" ca="1" si="7"/>
        <v>1084680</v>
      </c>
      <c r="H77" s="11">
        <f t="shared" ca="1" si="7"/>
        <v>1192320</v>
      </c>
      <c r="I77" s="11">
        <f t="shared" ca="1" si="7"/>
        <v>1084680</v>
      </c>
      <c r="J77" s="11">
        <f t="shared" ca="1" si="7"/>
        <v>1041210</v>
      </c>
      <c r="K77" s="11">
        <f t="shared" ca="1" si="7"/>
        <v>1030860</v>
      </c>
      <c r="L77" s="11">
        <f t="shared" ca="1" si="7"/>
        <v>1030860</v>
      </c>
      <c r="M77" s="11">
        <f t="shared" ca="1" si="7"/>
        <v>968760</v>
      </c>
      <c r="N77" s="11">
        <f t="shared" ca="1" si="7"/>
        <v>1008090</v>
      </c>
      <c r="O77" s="11">
        <f t="shared" ca="1" si="7"/>
        <v>997740</v>
      </c>
      <c r="P77" s="10">
        <f t="shared" ca="1" si="8"/>
        <v>12459330</v>
      </c>
    </row>
    <row r="78" spans="1:16" x14ac:dyDescent="0.25">
      <c r="A78" s="12" t="s">
        <v>6</v>
      </c>
      <c r="B78" s="12" t="str">
        <f>VLOOKUP(Summary!$Z$6,List!$J$1:$K$4,2,0)</f>
        <v>Europe</v>
      </c>
      <c r="C78" s="12" t="str">
        <f t="shared" ca="1" si="6"/>
        <v>Portugal</v>
      </c>
      <c r="D78" s="11">
        <f t="shared" ca="1" si="7"/>
        <v>558444.6</v>
      </c>
      <c r="E78" s="11">
        <f t="shared" ca="1" si="7"/>
        <v>580510.80000000005</v>
      </c>
      <c r="F78" s="11">
        <f t="shared" ca="1" si="7"/>
        <v>566931.6</v>
      </c>
      <c r="G78" s="11">
        <f t="shared" ca="1" si="7"/>
        <v>527891.4</v>
      </c>
      <c r="H78" s="11">
        <f t="shared" ca="1" si="7"/>
        <v>563536.80000000005</v>
      </c>
      <c r="I78" s="11">
        <f t="shared" ca="1" si="7"/>
        <v>524496.6</v>
      </c>
      <c r="J78" s="11">
        <f t="shared" ca="1" si="7"/>
        <v>534681</v>
      </c>
      <c r="K78" s="11">
        <f t="shared" ca="1" si="7"/>
        <v>539773.20000000007</v>
      </c>
      <c r="L78" s="11">
        <f t="shared" ca="1" si="7"/>
        <v>524496.6</v>
      </c>
      <c r="M78" s="11">
        <f t="shared" ca="1" si="7"/>
        <v>509220</v>
      </c>
      <c r="N78" s="11">
        <f t="shared" ca="1" si="7"/>
        <v>493943.4</v>
      </c>
      <c r="O78" s="11">
        <f t="shared" ca="1" si="7"/>
        <v>488851.20000000001</v>
      </c>
      <c r="P78" s="10">
        <f t="shared" ca="1" si="8"/>
        <v>6412777.2000000002</v>
      </c>
    </row>
    <row r="80" spans="1:16" x14ac:dyDescent="0.25">
      <c r="A80" s="12" t="s">
        <v>5</v>
      </c>
      <c r="B80" s="12" t="str">
        <f>VLOOKUP(Summary!$Z$6,List!$J$1:$K$4,2,0)</f>
        <v>Europe</v>
      </c>
      <c r="C80" s="12" t="str">
        <f t="shared" ref="C80:C89" ca="1" si="9">OFFSET(C12,MATCH(B80,$B$2:$B$66,0),0,1)</f>
        <v>England</v>
      </c>
      <c r="D80" s="11">
        <f t="shared" ref="D80:O89" ca="1" si="10">SUMPRODUCT(($A$2:$A$66=$A80)*($C$2:$C$66=$C80)*(D$2:D$66))</f>
        <v>601749</v>
      </c>
      <c r="E80" s="11">
        <f t="shared" ca="1" si="10"/>
        <v>650911.5</v>
      </c>
      <c r="F80" s="11">
        <f t="shared" ca="1" si="10"/>
        <v>643045.5</v>
      </c>
      <c r="G80" s="11">
        <f t="shared" ca="1" si="10"/>
        <v>629280</v>
      </c>
      <c r="H80" s="11">
        <f t="shared" ca="1" si="10"/>
        <v>580117.5</v>
      </c>
      <c r="I80" s="11">
        <f t="shared" ca="1" si="10"/>
        <v>591916.5</v>
      </c>
      <c r="J80" s="11">
        <f t="shared" ca="1" si="10"/>
        <v>544720.5</v>
      </c>
      <c r="K80" s="11">
        <f t="shared" ca="1" si="10"/>
        <v>511290</v>
      </c>
      <c r="L80" s="11">
        <f t="shared" ca="1" si="10"/>
        <v>489762</v>
      </c>
      <c r="M80" s="11">
        <f t="shared" ca="1" si="10"/>
        <v>495413.10000000003</v>
      </c>
      <c r="N80" s="11">
        <f t="shared" ca="1" si="10"/>
        <v>538738.20000000007</v>
      </c>
      <c r="O80" s="11">
        <f t="shared" ca="1" si="10"/>
        <v>555691.5</v>
      </c>
      <c r="P80" s="10">
        <f t="shared" ref="P80:P89" ca="1" si="11">SUM(D80:O80)</f>
        <v>6832635.2999999998</v>
      </c>
    </row>
    <row r="81" spans="1:16" x14ac:dyDescent="0.25">
      <c r="A81" s="12" t="s">
        <v>5</v>
      </c>
      <c r="B81" s="12" t="str">
        <f>VLOOKUP(Summary!$Z$6,List!$J$1:$K$4,2,0)</f>
        <v>Europe</v>
      </c>
      <c r="C81" s="12" t="str">
        <f t="shared" ca="1" si="9"/>
        <v>Scotland</v>
      </c>
      <c r="D81" s="11">
        <f t="shared" ca="1" si="10"/>
        <v>458194.5</v>
      </c>
      <c r="E81" s="11">
        <f t="shared" ca="1" si="10"/>
        <v>450328.5</v>
      </c>
      <c r="F81" s="11">
        <f t="shared" ca="1" si="10"/>
        <v>438529.5</v>
      </c>
      <c r="G81" s="11">
        <f t="shared" ca="1" si="10"/>
        <v>424764</v>
      </c>
      <c r="H81" s="11">
        <f t="shared" ca="1" si="10"/>
        <v>442462.5</v>
      </c>
      <c r="I81" s="11">
        <f t="shared" ca="1" si="10"/>
        <v>420831</v>
      </c>
      <c r="J81" s="11">
        <f t="shared" ca="1" si="10"/>
        <v>377568</v>
      </c>
      <c r="K81" s="11">
        <f t="shared" ca="1" si="10"/>
        <v>355936.5</v>
      </c>
      <c r="L81" s="11">
        <f t="shared" ca="1" si="10"/>
        <v>316461.60000000003</v>
      </c>
      <c r="M81" s="11">
        <f t="shared" ca="1" si="10"/>
        <v>344717.10000000003</v>
      </c>
      <c r="N81" s="11">
        <f t="shared" ca="1" si="10"/>
        <v>331531.2</v>
      </c>
      <c r="O81" s="11">
        <f t="shared" ca="1" si="10"/>
        <v>357903</v>
      </c>
      <c r="P81" s="10">
        <f t="shared" ca="1" si="11"/>
        <v>4719227.4000000004</v>
      </c>
    </row>
    <row r="82" spans="1:16" x14ac:dyDescent="0.25">
      <c r="A82" s="12" t="s">
        <v>5</v>
      </c>
      <c r="B82" s="12" t="str">
        <f>VLOOKUP(Summary!$Z$6,List!$J$1:$K$4,2,0)</f>
        <v>Europe</v>
      </c>
      <c r="C82" s="12" t="str">
        <f t="shared" ca="1" si="9"/>
        <v>Wales</v>
      </c>
      <c r="D82" s="11">
        <f t="shared" ca="1" si="10"/>
        <v>363802.5</v>
      </c>
      <c r="E82" s="11">
        <f t="shared" ca="1" si="10"/>
        <v>355936.5</v>
      </c>
      <c r="F82" s="11">
        <f t="shared" ca="1" si="10"/>
        <v>346104</v>
      </c>
      <c r="G82" s="11">
        <f t="shared" ca="1" si="10"/>
        <v>363802.5</v>
      </c>
      <c r="H82" s="11">
        <f t="shared" ca="1" si="10"/>
        <v>385434</v>
      </c>
      <c r="I82" s="11">
        <f t="shared" ca="1" si="10"/>
        <v>353970</v>
      </c>
      <c r="J82" s="11">
        <f t="shared" ca="1" si="10"/>
        <v>322506</v>
      </c>
      <c r="K82" s="11">
        <f t="shared" ca="1" si="10"/>
        <v>312673.5</v>
      </c>
      <c r="L82" s="11">
        <f t="shared" ca="1" si="10"/>
        <v>314577.90000000002</v>
      </c>
      <c r="M82" s="11">
        <f t="shared" ca="1" si="10"/>
        <v>346600.8</v>
      </c>
      <c r="N82" s="11">
        <f t="shared" ca="1" si="10"/>
        <v>339066</v>
      </c>
      <c r="O82" s="11">
        <f t="shared" ca="1" si="10"/>
        <v>356019.3</v>
      </c>
      <c r="P82" s="10">
        <f t="shared" ca="1" si="11"/>
        <v>4160492.9999999995</v>
      </c>
    </row>
    <row r="83" spans="1:16" x14ac:dyDescent="0.25">
      <c r="A83" s="12" t="s">
        <v>5</v>
      </c>
      <c r="B83" s="12" t="str">
        <f>VLOOKUP(Summary!$Z$6,List!$J$1:$K$4,2,0)</f>
        <v>Europe</v>
      </c>
      <c r="C83" s="12" t="str">
        <f t="shared" ca="1" si="9"/>
        <v>Ireland</v>
      </c>
      <c r="D83" s="11">
        <f t="shared" ca="1" si="10"/>
        <v>635179.5</v>
      </c>
      <c r="E83" s="11">
        <f t="shared" ca="1" si="10"/>
        <v>660744</v>
      </c>
      <c r="F83" s="11">
        <f t="shared" ca="1" si="10"/>
        <v>664677</v>
      </c>
      <c r="G83" s="11">
        <f t="shared" ca="1" si="10"/>
        <v>625347</v>
      </c>
      <c r="H83" s="11">
        <f t="shared" ca="1" si="10"/>
        <v>643045.5</v>
      </c>
      <c r="I83" s="11">
        <f t="shared" ca="1" si="10"/>
        <v>676475.99999999988</v>
      </c>
      <c r="J83" s="11">
        <f t="shared" ca="1" si="10"/>
        <v>715806</v>
      </c>
      <c r="K83" s="11">
        <f t="shared" ca="1" si="10"/>
        <v>766935</v>
      </c>
      <c r="L83" s="11">
        <f t="shared" ca="1" si="10"/>
        <v>668713.5</v>
      </c>
      <c r="M83" s="11">
        <f t="shared" ca="1" si="10"/>
        <v>668713.5</v>
      </c>
      <c r="N83" s="11">
        <f t="shared" ca="1" si="10"/>
        <v>721457.1</v>
      </c>
      <c r="O83" s="11">
        <f t="shared" ca="1" si="10"/>
        <v>785502.9</v>
      </c>
      <c r="P83" s="10">
        <f t="shared" ca="1" si="11"/>
        <v>8232597</v>
      </c>
    </row>
    <row r="84" spans="1:16" x14ac:dyDescent="0.25">
      <c r="A84" s="12" t="s">
        <v>5</v>
      </c>
      <c r="B84" s="12" t="str">
        <f>VLOOKUP(Summary!$Z$6,List!$J$1:$K$4,2,0)</f>
        <v>Europe</v>
      </c>
      <c r="C84" s="12" t="str">
        <f t="shared" ca="1" si="9"/>
        <v>Germany</v>
      </c>
      <c r="D84" s="11">
        <f t="shared" ca="1" si="10"/>
        <v>749133.00000000012</v>
      </c>
      <c r="E84" s="11">
        <f t="shared" ca="1" si="10"/>
        <v>778734.00000000023</v>
      </c>
      <c r="F84" s="11">
        <f t="shared" ca="1" si="10"/>
        <v>760518.00000000012</v>
      </c>
      <c r="G84" s="11">
        <f t="shared" ca="1" si="10"/>
        <v>708147.00000000012</v>
      </c>
      <c r="H84" s="11">
        <f t="shared" ca="1" si="10"/>
        <v>755964.00000000012</v>
      </c>
      <c r="I84" s="11">
        <f t="shared" ca="1" si="10"/>
        <v>703593.00000000012</v>
      </c>
      <c r="J84" s="11">
        <f t="shared" ca="1" si="10"/>
        <v>717255.00000000012</v>
      </c>
      <c r="K84" s="11">
        <f t="shared" ca="1" si="10"/>
        <v>599016.6</v>
      </c>
      <c r="L84" s="11">
        <f t="shared" ca="1" si="10"/>
        <v>582063.30000000005</v>
      </c>
      <c r="M84" s="11">
        <f t="shared" ca="1" si="10"/>
        <v>565110</v>
      </c>
      <c r="N84" s="11">
        <f t="shared" ca="1" si="10"/>
        <v>548156.70000000007</v>
      </c>
      <c r="O84" s="11">
        <f t="shared" ca="1" si="10"/>
        <v>542505.6</v>
      </c>
      <c r="P84" s="10">
        <f t="shared" ca="1" si="11"/>
        <v>8010196.2000000002</v>
      </c>
    </row>
    <row r="85" spans="1:16" x14ac:dyDescent="0.25">
      <c r="A85" s="12" t="s">
        <v>5</v>
      </c>
      <c r="B85" s="12" t="str">
        <f>VLOOKUP(Summary!$Z$6,List!$J$1:$K$4,2,0)</f>
        <v>Europe</v>
      </c>
      <c r="C85" s="12" t="str">
        <f t="shared" ca="1" si="9"/>
        <v>France</v>
      </c>
      <c r="D85" s="11">
        <f t="shared" ca="1" si="10"/>
        <v>719739</v>
      </c>
      <c r="E85" s="11">
        <f t="shared" ca="1" si="10"/>
        <v>735471</v>
      </c>
      <c r="F85" s="11">
        <f t="shared" ca="1" si="10"/>
        <v>764968.5</v>
      </c>
      <c r="G85" s="11">
        <f t="shared" ca="1" si="10"/>
        <v>696141</v>
      </c>
      <c r="H85" s="11">
        <f t="shared" ca="1" si="10"/>
        <v>704007</v>
      </c>
      <c r="I85" s="11">
        <f t="shared" ca="1" si="10"/>
        <v>753169.5</v>
      </c>
      <c r="J85" s="11">
        <f t="shared" ca="1" si="10"/>
        <v>737437.5</v>
      </c>
      <c r="K85" s="11">
        <f t="shared" ca="1" si="10"/>
        <v>707940</v>
      </c>
      <c r="L85" s="11">
        <f t="shared" ca="1" si="10"/>
        <v>651760.19999999995</v>
      </c>
      <c r="M85" s="11">
        <f t="shared" ca="1" si="10"/>
        <v>625388.4</v>
      </c>
      <c r="N85" s="11">
        <f t="shared" ca="1" si="10"/>
        <v>631039.5</v>
      </c>
      <c r="O85" s="11">
        <f t="shared" ca="1" si="10"/>
        <v>663062.4</v>
      </c>
      <c r="P85" s="10">
        <f t="shared" ca="1" si="11"/>
        <v>8390124</v>
      </c>
    </row>
    <row r="86" spans="1:16" x14ac:dyDescent="0.25">
      <c r="A86" s="12" t="s">
        <v>5</v>
      </c>
      <c r="B86" s="12" t="str">
        <f>VLOOKUP(Summary!$Z$6,List!$J$1:$K$4,2,0)</f>
        <v>Europe</v>
      </c>
      <c r="C86" s="12" t="str">
        <f t="shared" ca="1" si="9"/>
        <v>Italy</v>
      </c>
      <c r="D86" s="11">
        <f t="shared" ca="1" si="10"/>
        <v>343620</v>
      </c>
      <c r="E86" s="11">
        <f t="shared" ca="1" si="10"/>
        <v>310500</v>
      </c>
      <c r="F86" s="11">
        <f t="shared" ca="1" si="10"/>
        <v>281520</v>
      </c>
      <c r="G86" s="11">
        <f t="shared" ca="1" si="10"/>
        <v>252540</v>
      </c>
      <c r="H86" s="11">
        <f t="shared" ca="1" si="10"/>
        <v>227700</v>
      </c>
      <c r="I86" s="11">
        <f t="shared" ca="1" si="10"/>
        <v>202860</v>
      </c>
      <c r="J86" s="11">
        <f t="shared" ca="1" si="10"/>
        <v>182160</v>
      </c>
      <c r="K86" s="11">
        <f t="shared" ca="1" si="10"/>
        <v>165600</v>
      </c>
      <c r="L86" s="11">
        <f t="shared" ca="1" si="10"/>
        <v>149040</v>
      </c>
      <c r="M86" s="11">
        <f t="shared" ca="1" si="10"/>
        <v>132480</v>
      </c>
      <c r="N86" s="11">
        <f t="shared" ca="1" si="10"/>
        <v>120060</v>
      </c>
      <c r="O86" s="11">
        <f t="shared" ca="1" si="10"/>
        <v>107640</v>
      </c>
      <c r="P86" s="10">
        <f t="shared" ca="1" si="11"/>
        <v>2475720</v>
      </c>
    </row>
    <row r="87" spans="1:16" x14ac:dyDescent="0.25">
      <c r="A87" s="12" t="s">
        <v>5</v>
      </c>
      <c r="B87" s="12" t="str">
        <f>VLOOKUP(Summary!$Z$6,List!$J$1:$K$4,2,0)</f>
        <v>Europe</v>
      </c>
      <c r="C87" s="12" t="str">
        <f t="shared" ca="1" si="9"/>
        <v>Spain</v>
      </c>
      <c r="D87" s="11">
        <f t="shared" ca="1" si="10"/>
        <v>1184040</v>
      </c>
      <c r="E87" s="11">
        <f t="shared" ca="1" si="10"/>
        <v>1190871</v>
      </c>
      <c r="F87" s="11">
        <f t="shared" ca="1" si="10"/>
        <v>1222749</v>
      </c>
      <c r="G87" s="11">
        <f t="shared" ca="1" si="10"/>
        <v>1136223</v>
      </c>
      <c r="H87" s="11">
        <f t="shared" ca="1" si="10"/>
        <v>1147608</v>
      </c>
      <c r="I87" s="11">
        <f t="shared" ca="1" si="10"/>
        <v>1207441.3500000001</v>
      </c>
      <c r="J87" s="11">
        <f t="shared" ca="1" si="10"/>
        <v>1170456.6599999999</v>
      </c>
      <c r="K87" s="11">
        <f t="shared" ca="1" si="10"/>
        <v>1218319.2000000002</v>
      </c>
      <c r="L87" s="11">
        <f t="shared" ca="1" si="10"/>
        <v>1279235.1599999999</v>
      </c>
      <c r="M87" s="11">
        <f t="shared" ca="1" si="10"/>
        <v>1150876.53</v>
      </c>
      <c r="N87" s="11">
        <f t="shared" ca="1" si="10"/>
        <v>1207441.3500000001</v>
      </c>
      <c r="O87" s="11">
        <f t="shared" ca="1" si="10"/>
        <v>1207441.3500000001</v>
      </c>
      <c r="P87" s="10">
        <f t="shared" ca="1" si="11"/>
        <v>14322702.6</v>
      </c>
    </row>
    <row r="88" spans="1:16" x14ac:dyDescent="0.25">
      <c r="A88" s="12" t="s">
        <v>5</v>
      </c>
      <c r="B88" s="12" t="str">
        <f>VLOOKUP(Summary!$Z$6,List!$J$1:$K$4,2,0)</f>
        <v>Europe</v>
      </c>
      <c r="C88" s="12" t="str">
        <f t="shared" ca="1" si="9"/>
        <v>Greece</v>
      </c>
      <c r="D88" s="11">
        <f t="shared" ca="1" si="10"/>
        <v>938020.5</v>
      </c>
      <c r="E88" s="11">
        <f t="shared" ca="1" si="10"/>
        <v>959652</v>
      </c>
      <c r="F88" s="11">
        <f t="shared" ca="1" si="10"/>
        <v>971451</v>
      </c>
      <c r="G88" s="11">
        <f t="shared" ca="1" si="10"/>
        <v>1030446</v>
      </c>
      <c r="H88" s="11">
        <f t="shared" ca="1" si="10"/>
        <v>1132704</v>
      </c>
      <c r="I88" s="11">
        <f t="shared" ca="1" si="10"/>
        <v>1030446</v>
      </c>
      <c r="J88" s="11">
        <f t="shared" ca="1" si="10"/>
        <v>989149.5</v>
      </c>
      <c r="K88" s="11">
        <f t="shared" ca="1" si="10"/>
        <v>979317</v>
      </c>
      <c r="L88" s="11">
        <f t="shared" ca="1" si="10"/>
        <v>938082.6</v>
      </c>
      <c r="M88" s="11">
        <f t="shared" ca="1" si="10"/>
        <v>881571.6</v>
      </c>
      <c r="N88" s="11">
        <f t="shared" ca="1" si="10"/>
        <v>917361.9</v>
      </c>
      <c r="O88" s="11">
        <f t="shared" ca="1" si="10"/>
        <v>907943.4</v>
      </c>
      <c r="P88" s="10">
        <f t="shared" ca="1" si="11"/>
        <v>11676145.5</v>
      </c>
    </row>
    <row r="89" spans="1:16" x14ac:dyDescent="0.25">
      <c r="A89" s="12" t="s">
        <v>5</v>
      </c>
      <c r="B89" s="12" t="str">
        <f>VLOOKUP(Summary!$Z$6,List!$J$1:$K$4,2,0)</f>
        <v>Europe</v>
      </c>
      <c r="C89" s="12" t="str">
        <f t="shared" ca="1" si="9"/>
        <v>Portugal</v>
      </c>
      <c r="D89" s="11">
        <f t="shared" ca="1" si="10"/>
        <v>614289.06000000006</v>
      </c>
      <c r="E89" s="11">
        <f t="shared" ca="1" si="10"/>
        <v>638561.88000000024</v>
      </c>
      <c r="F89" s="11">
        <f t="shared" ca="1" si="10"/>
        <v>623624.76</v>
      </c>
      <c r="G89" s="11">
        <f t="shared" ca="1" si="10"/>
        <v>580680.54000000015</v>
      </c>
      <c r="H89" s="11">
        <f t="shared" ca="1" si="10"/>
        <v>619890.4800000001</v>
      </c>
      <c r="I89" s="11">
        <f t="shared" ca="1" si="10"/>
        <v>576946.26</v>
      </c>
      <c r="J89" s="11">
        <f t="shared" ca="1" si="10"/>
        <v>588149.1</v>
      </c>
      <c r="K89" s="11">
        <f t="shared" ca="1" si="10"/>
        <v>491193.61199999996</v>
      </c>
      <c r="L89" s="11">
        <f t="shared" ca="1" si="10"/>
        <v>477291.90599999996</v>
      </c>
      <c r="M89" s="11">
        <f t="shared" ca="1" si="10"/>
        <v>463390.19999999995</v>
      </c>
      <c r="N89" s="11">
        <f t="shared" ca="1" si="10"/>
        <v>449488.49400000001</v>
      </c>
      <c r="O89" s="11">
        <f t="shared" ca="1" si="10"/>
        <v>444854.59199999995</v>
      </c>
      <c r="P89" s="10">
        <f t="shared" ca="1" si="11"/>
        <v>6568360.8839999996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6"/>
  <sheetViews>
    <sheetView zoomScaleNormal="100" workbookViewId="0">
      <pane ySplit="1" topLeftCell="A14" activePane="bottomLeft" state="frozen"/>
      <selection activeCell="W4" sqref="W4"/>
      <selection pane="bottomLeft" activeCell="H19" sqref="H19"/>
    </sheetView>
  </sheetViews>
  <sheetFormatPr defaultRowHeight="15" x14ac:dyDescent="0.25"/>
  <cols>
    <col min="1" max="1" width="10.28515625" style="9" bestFit="1" customWidth="1"/>
    <col min="2" max="2" width="10.28515625" style="9" customWidth="1"/>
    <col min="3" max="3" width="13" style="9" bestFit="1" customWidth="1"/>
    <col min="4" max="15" width="13.28515625" style="9" bestFit="1" customWidth="1"/>
    <col min="16" max="16" width="14.28515625" style="9" customWidth="1"/>
    <col min="17" max="16384" width="9.140625" style="9"/>
  </cols>
  <sheetData>
    <row r="1" spans="1:18" x14ac:dyDescent="0.25">
      <c r="A1" s="20" t="s">
        <v>46</v>
      </c>
      <c r="B1" s="20" t="s">
        <v>9</v>
      </c>
      <c r="C1" s="20" t="s">
        <v>44</v>
      </c>
      <c r="D1" s="19" t="s">
        <v>6</v>
      </c>
      <c r="E1" s="19" t="s">
        <v>56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8"/>
    </row>
    <row r="2" spans="1:18" x14ac:dyDescent="0.25">
      <c r="A2" s="9" t="s">
        <v>6</v>
      </c>
      <c r="B2" s="15" t="s">
        <v>38</v>
      </c>
      <c r="C2" s="14" t="s">
        <v>10</v>
      </c>
      <c r="D2" s="16">
        <v>62</v>
      </c>
      <c r="E2" s="16">
        <v>72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0"/>
      <c r="Q2" s="33"/>
      <c r="R2" s="33"/>
    </row>
    <row r="3" spans="1:18" x14ac:dyDescent="0.25">
      <c r="A3" s="9" t="s">
        <v>6</v>
      </c>
      <c r="B3" s="15" t="s">
        <v>38</v>
      </c>
      <c r="C3" s="14" t="s">
        <v>12</v>
      </c>
      <c r="D3" s="16">
        <v>48</v>
      </c>
      <c r="E3" s="16">
        <v>52.8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0"/>
      <c r="Q3" s="33"/>
      <c r="R3" s="33"/>
    </row>
    <row r="4" spans="1:18" x14ac:dyDescent="0.25">
      <c r="A4" s="9" t="s">
        <v>6</v>
      </c>
      <c r="B4" s="15" t="s">
        <v>38</v>
      </c>
      <c r="C4" s="14" t="s">
        <v>11</v>
      </c>
      <c r="D4" s="16">
        <v>52</v>
      </c>
      <c r="E4" s="16">
        <v>60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0"/>
      <c r="Q4" s="33"/>
      <c r="R4" s="33"/>
    </row>
    <row r="5" spans="1:18" x14ac:dyDescent="0.25">
      <c r="A5" s="9" t="s">
        <v>6</v>
      </c>
      <c r="B5" s="15" t="s">
        <v>38</v>
      </c>
      <c r="C5" s="14" t="s">
        <v>13</v>
      </c>
      <c r="D5" s="16">
        <v>66</v>
      </c>
      <c r="E5" s="16">
        <v>74.399999999999991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0"/>
      <c r="Q5" s="33"/>
      <c r="R5" s="33"/>
    </row>
    <row r="6" spans="1:18" x14ac:dyDescent="0.25">
      <c r="A6" s="9" t="s">
        <v>6</v>
      </c>
      <c r="B6" s="15" t="s">
        <v>38</v>
      </c>
      <c r="C6" s="14" t="s">
        <v>43</v>
      </c>
      <c r="D6" s="16">
        <v>68</v>
      </c>
      <c r="E6" s="16">
        <v>80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0"/>
      <c r="Q6" s="33"/>
      <c r="R6" s="33"/>
    </row>
    <row r="7" spans="1:18" x14ac:dyDescent="0.25">
      <c r="A7" s="9" t="s">
        <v>6</v>
      </c>
      <c r="B7" s="15" t="s">
        <v>38</v>
      </c>
      <c r="C7" s="14" t="s">
        <v>42</v>
      </c>
      <c r="D7" s="16">
        <v>74</v>
      </c>
      <c r="E7" s="16">
        <v>79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0"/>
      <c r="Q7" s="33"/>
      <c r="R7" s="33"/>
    </row>
    <row r="8" spans="1:18" x14ac:dyDescent="0.25">
      <c r="A8" s="9" t="s">
        <v>6</v>
      </c>
      <c r="B8" s="15" t="s">
        <v>38</v>
      </c>
      <c r="C8" s="14" t="s">
        <v>41</v>
      </c>
      <c r="D8" s="16">
        <v>48</v>
      </c>
      <c r="E8" s="16">
        <v>49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0"/>
      <c r="Q8" s="33"/>
      <c r="R8" s="33"/>
    </row>
    <row r="9" spans="1:18" x14ac:dyDescent="0.25">
      <c r="A9" s="9" t="s">
        <v>6</v>
      </c>
      <c r="B9" s="15" t="s">
        <v>38</v>
      </c>
      <c r="C9" s="14" t="s">
        <v>40</v>
      </c>
      <c r="D9" s="16">
        <v>70</v>
      </c>
      <c r="E9" s="16">
        <v>77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0"/>
      <c r="Q9" s="33"/>
      <c r="R9" s="33"/>
    </row>
    <row r="10" spans="1:18" x14ac:dyDescent="0.25">
      <c r="A10" s="9" t="s">
        <v>6</v>
      </c>
      <c r="B10" s="15" t="s">
        <v>38</v>
      </c>
      <c r="C10" s="14" t="s">
        <v>39</v>
      </c>
      <c r="D10" s="16">
        <v>98</v>
      </c>
      <c r="E10" s="16">
        <v>110.39999999999999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0"/>
      <c r="Q10" s="33"/>
      <c r="R10" s="33"/>
    </row>
    <row r="11" spans="1:18" x14ac:dyDescent="0.25">
      <c r="A11" s="9" t="s">
        <v>6</v>
      </c>
      <c r="B11" s="15" t="s">
        <v>38</v>
      </c>
      <c r="C11" s="14" t="s">
        <v>37</v>
      </c>
      <c r="D11" s="16">
        <v>54</v>
      </c>
      <c r="E11" s="16">
        <v>72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0"/>
      <c r="Q11" s="33"/>
      <c r="R11" s="33"/>
    </row>
    <row r="12" spans="1:18" x14ac:dyDescent="0.25">
      <c r="B12" s="15"/>
      <c r="C12" s="17"/>
      <c r="D12" s="16"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Q12" s="33"/>
      <c r="R12" s="33"/>
    </row>
    <row r="13" spans="1:18" x14ac:dyDescent="0.25">
      <c r="A13" s="9" t="s">
        <v>6</v>
      </c>
      <c r="B13" s="15" t="s">
        <v>27</v>
      </c>
      <c r="C13" s="14" t="s">
        <v>36</v>
      </c>
      <c r="D13" s="16">
        <v>62</v>
      </c>
      <c r="E13" s="16">
        <v>72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33"/>
      <c r="R13" s="33"/>
    </row>
    <row r="14" spans="1:18" x14ac:dyDescent="0.25">
      <c r="A14" s="9" t="s">
        <v>6</v>
      </c>
      <c r="B14" s="15" t="s">
        <v>27</v>
      </c>
      <c r="C14" s="14" t="s">
        <v>35</v>
      </c>
      <c r="D14" s="16">
        <v>52</v>
      </c>
      <c r="E14" s="16">
        <v>60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0"/>
      <c r="Q14" s="33"/>
      <c r="R14" s="33"/>
    </row>
    <row r="15" spans="1:18" x14ac:dyDescent="0.25">
      <c r="A15" s="9" t="s">
        <v>6</v>
      </c>
      <c r="B15" s="15" t="s">
        <v>27</v>
      </c>
      <c r="C15" s="14" t="s">
        <v>34</v>
      </c>
      <c r="D15" s="16">
        <v>42</v>
      </c>
      <c r="E15" s="16">
        <v>50.4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0"/>
      <c r="Q15" s="33"/>
      <c r="R15" s="33"/>
    </row>
    <row r="16" spans="1:18" x14ac:dyDescent="0.25">
      <c r="A16" s="9" t="s">
        <v>6</v>
      </c>
      <c r="B16" s="15" t="s">
        <v>27</v>
      </c>
      <c r="C16" s="14" t="s">
        <v>33</v>
      </c>
      <c r="D16" s="16">
        <v>66</v>
      </c>
      <c r="E16" s="16">
        <v>76.8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0"/>
      <c r="Q16" s="33"/>
      <c r="R16" s="33"/>
    </row>
    <row r="17" spans="1:18" x14ac:dyDescent="0.25">
      <c r="A17" s="9" t="s">
        <v>6</v>
      </c>
      <c r="B17" s="15" t="s">
        <v>27</v>
      </c>
      <c r="C17" s="14" t="s">
        <v>32</v>
      </c>
      <c r="D17" s="16">
        <v>70</v>
      </c>
      <c r="E17" s="16">
        <v>66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0"/>
      <c r="Q17" s="33"/>
      <c r="R17" s="33"/>
    </row>
    <row r="18" spans="1:18" x14ac:dyDescent="0.25">
      <c r="A18" s="9" t="s">
        <v>6</v>
      </c>
      <c r="B18" s="15" t="s">
        <v>27</v>
      </c>
      <c r="C18" s="14" t="s">
        <v>31</v>
      </c>
      <c r="D18" s="16">
        <v>76</v>
      </c>
      <c r="E18" s="16">
        <v>66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0"/>
      <c r="Q18" s="33"/>
      <c r="R18" s="33"/>
    </row>
    <row r="19" spans="1:18" x14ac:dyDescent="0.25">
      <c r="A19" s="9" t="s">
        <v>6</v>
      </c>
      <c r="B19" s="15" t="s">
        <v>27</v>
      </c>
      <c r="C19" s="14" t="s">
        <v>30</v>
      </c>
      <c r="D19" s="16">
        <v>70</v>
      </c>
      <c r="E19" s="16">
        <v>73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0"/>
      <c r="Q19" s="33"/>
      <c r="R19" s="33"/>
    </row>
    <row r="20" spans="1:18" x14ac:dyDescent="0.25">
      <c r="A20" s="9" t="s">
        <v>6</v>
      </c>
      <c r="B20" s="15" t="s">
        <v>27</v>
      </c>
      <c r="C20" s="14" t="s">
        <v>29</v>
      </c>
      <c r="D20" s="16">
        <v>45</v>
      </c>
      <c r="E20" s="16">
        <v>50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0"/>
      <c r="Q20" s="33"/>
      <c r="R20" s="33"/>
    </row>
    <row r="21" spans="1:18" x14ac:dyDescent="0.25">
      <c r="A21" s="9" t="s">
        <v>6</v>
      </c>
      <c r="B21" s="15" t="s">
        <v>27</v>
      </c>
      <c r="C21" s="14" t="s">
        <v>28</v>
      </c>
      <c r="D21" s="16">
        <v>39</v>
      </c>
      <c r="E21" s="16">
        <v>57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0"/>
      <c r="Q21" s="33"/>
      <c r="R21" s="33"/>
    </row>
    <row r="22" spans="1:18" x14ac:dyDescent="0.25">
      <c r="A22" s="9" t="s">
        <v>6</v>
      </c>
      <c r="B22" s="15" t="s">
        <v>27</v>
      </c>
      <c r="C22" s="14" t="s">
        <v>26</v>
      </c>
      <c r="D22" s="16">
        <v>56</v>
      </c>
      <c r="E22" s="16">
        <v>67.2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0"/>
      <c r="Q22" s="33"/>
      <c r="R22" s="33"/>
    </row>
    <row r="23" spans="1:18" x14ac:dyDescent="0.25">
      <c r="B23" s="15"/>
      <c r="C23" s="14"/>
      <c r="D23" s="13">
        <v>0</v>
      </c>
      <c r="E23" s="13">
        <v>0</v>
      </c>
      <c r="F23" s="16"/>
      <c r="G23" s="16"/>
      <c r="H23" s="13"/>
      <c r="I23" s="13"/>
      <c r="J23" s="13"/>
      <c r="K23" s="13"/>
      <c r="L23" s="13"/>
      <c r="M23" s="13"/>
      <c r="N23" s="13"/>
      <c r="O23" s="13"/>
      <c r="Q23" s="33"/>
      <c r="R23" s="33"/>
    </row>
    <row r="24" spans="1:18" x14ac:dyDescent="0.25">
      <c r="A24" s="9" t="s">
        <v>6</v>
      </c>
      <c r="B24" s="15" t="s">
        <v>16</v>
      </c>
      <c r="C24" s="14" t="s">
        <v>25</v>
      </c>
      <c r="D24" s="16">
        <v>64</v>
      </c>
      <c r="E24" s="16">
        <v>57.599999999999994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0"/>
      <c r="Q24" s="33"/>
      <c r="R24" s="33"/>
    </row>
    <row r="25" spans="1:18" x14ac:dyDescent="0.25">
      <c r="A25" s="9" t="s">
        <v>6</v>
      </c>
      <c r="B25" s="15" t="s">
        <v>16</v>
      </c>
      <c r="C25" s="14" t="s">
        <v>24</v>
      </c>
      <c r="D25" s="16">
        <v>58</v>
      </c>
      <c r="E25" s="16">
        <v>62.4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0"/>
      <c r="Q25" s="33"/>
      <c r="R25" s="33"/>
    </row>
    <row r="26" spans="1:18" x14ac:dyDescent="0.25">
      <c r="A26" s="9" t="s">
        <v>6</v>
      </c>
      <c r="B26" s="15" t="s">
        <v>16</v>
      </c>
      <c r="C26" s="14" t="s">
        <v>23</v>
      </c>
      <c r="D26" s="16">
        <v>48</v>
      </c>
      <c r="E26" s="16">
        <v>50.4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0"/>
      <c r="Q26" s="33"/>
      <c r="R26" s="33"/>
    </row>
    <row r="27" spans="1:18" x14ac:dyDescent="0.25">
      <c r="A27" s="9" t="s">
        <v>6</v>
      </c>
      <c r="B27" s="15" t="s">
        <v>16</v>
      </c>
      <c r="C27" s="14" t="s">
        <v>22</v>
      </c>
      <c r="D27" s="16">
        <v>68</v>
      </c>
      <c r="E27" s="16">
        <v>72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0"/>
      <c r="Q27" s="33"/>
      <c r="R27" s="33"/>
    </row>
    <row r="28" spans="1:18" x14ac:dyDescent="0.25">
      <c r="A28" s="9" t="s">
        <v>6</v>
      </c>
      <c r="B28" s="15" t="s">
        <v>16</v>
      </c>
      <c r="C28" s="14" t="s">
        <v>21</v>
      </c>
      <c r="D28" s="16">
        <v>47</v>
      </c>
      <c r="E28" s="16">
        <v>60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0"/>
      <c r="Q28" s="33"/>
      <c r="R28" s="33"/>
    </row>
    <row r="29" spans="1:18" x14ac:dyDescent="0.25">
      <c r="A29" s="9" t="s">
        <v>6</v>
      </c>
      <c r="B29" s="15" t="s">
        <v>16</v>
      </c>
      <c r="C29" s="14" t="s">
        <v>20</v>
      </c>
      <c r="D29" s="16">
        <v>76</v>
      </c>
      <c r="E29" s="16">
        <v>57.599999999999994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0"/>
      <c r="Q29" s="33"/>
      <c r="R29" s="33"/>
    </row>
    <row r="30" spans="1:18" x14ac:dyDescent="0.25">
      <c r="A30" s="9" t="s">
        <v>6</v>
      </c>
      <c r="B30" s="15" t="s">
        <v>16</v>
      </c>
      <c r="C30" s="14" t="s">
        <v>19</v>
      </c>
      <c r="D30" s="16">
        <v>44</v>
      </c>
      <c r="E30" s="16">
        <v>45.6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33"/>
      <c r="R30" s="33"/>
    </row>
    <row r="31" spans="1:18" x14ac:dyDescent="0.25">
      <c r="A31" s="9" t="s">
        <v>6</v>
      </c>
      <c r="B31" s="15" t="s">
        <v>16</v>
      </c>
      <c r="C31" s="14" t="s">
        <v>18</v>
      </c>
      <c r="D31" s="16">
        <v>50</v>
      </c>
      <c r="E31" s="16">
        <v>60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0"/>
      <c r="Q31" s="33"/>
      <c r="R31" s="33"/>
    </row>
    <row r="32" spans="1:18" x14ac:dyDescent="0.25">
      <c r="A32" s="9" t="s">
        <v>6</v>
      </c>
      <c r="B32" s="15" t="s">
        <v>16</v>
      </c>
      <c r="C32" s="14" t="s">
        <v>17</v>
      </c>
      <c r="D32" s="16">
        <v>50</v>
      </c>
      <c r="E32" s="16">
        <v>39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0"/>
      <c r="Q32" s="33"/>
      <c r="R32" s="33"/>
    </row>
    <row r="33" spans="1:18" x14ac:dyDescent="0.25">
      <c r="A33" s="9" t="s">
        <v>6</v>
      </c>
      <c r="B33" s="15" t="s">
        <v>16</v>
      </c>
      <c r="C33" s="14" t="s">
        <v>15</v>
      </c>
      <c r="D33" s="16">
        <v>34</v>
      </c>
      <c r="E33" s="16">
        <v>36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0"/>
      <c r="Q33" s="33"/>
      <c r="R33" s="33"/>
    </row>
    <row r="34" spans="1:18" x14ac:dyDescent="0.25">
      <c r="D34" s="13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33"/>
      <c r="R34" s="33"/>
    </row>
    <row r="37" spans="1:18" x14ac:dyDescent="0.25">
      <c r="A37" s="12" t="s">
        <v>6</v>
      </c>
      <c r="B37" s="12" t="str">
        <f>VLOOKUP(Summary!$Z$6,List!$J$1:$K$4,2,0)</f>
        <v>Europe</v>
      </c>
      <c r="C37" s="12" t="str">
        <f t="shared" ref="C37:C46" ca="1" si="0">OFFSET(C1,MATCH(B37,$B$2:$B$34,0),0,1)</f>
        <v>England</v>
      </c>
      <c r="D37" s="11">
        <f t="shared" ref="D37:E46" ca="1" si="1">SUMPRODUCT(($A$2:$A$34=$A37)*($C$2:$C$34=$C37)*(D$2:D$34))</f>
        <v>62</v>
      </c>
      <c r="E37" s="11">
        <f t="shared" ca="1" si="1"/>
        <v>72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8" x14ac:dyDescent="0.25">
      <c r="A38" s="12" t="s">
        <v>6</v>
      </c>
      <c r="B38" s="12" t="str">
        <f>VLOOKUP(Summary!$Z$6,List!$J$1:$K$4,2,0)</f>
        <v>Europe</v>
      </c>
      <c r="C38" s="12" t="str">
        <f t="shared" ca="1" si="0"/>
        <v>Scotland</v>
      </c>
      <c r="D38" s="11">
        <f t="shared" ca="1" si="1"/>
        <v>48</v>
      </c>
      <c r="E38" s="11">
        <f t="shared" ca="1" si="1"/>
        <v>52.8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8" x14ac:dyDescent="0.25">
      <c r="A39" s="12" t="s">
        <v>6</v>
      </c>
      <c r="B39" s="12" t="str">
        <f>VLOOKUP(Summary!$Z$6,List!$J$1:$K$4,2,0)</f>
        <v>Europe</v>
      </c>
      <c r="C39" s="12" t="str">
        <f t="shared" ca="1" si="0"/>
        <v>Wales</v>
      </c>
      <c r="D39" s="11">
        <f t="shared" ca="1" si="1"/>
        <v>52</v>
      </c>
      <c r="E39" s="11">
        <f t="shared" ca="1" si="1"/>
        <v>60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8" x14ac:dyDescent="0.25">
      <c r="A40" s="12" t="s">
        <v>6</v>
      </c>
      <c r="B40" s="12" t="str">
        <f>VLOOKUP(Summary!$Z$6,List!$J$1:$K$4,2,0)</f>
        <v>Europe</v>
      </c>
      <c r="C40" s="12" t="str">
        <f t="shared" ca="1" si="0"/>
        <v>Ireland</v>
      </c>
      <c r="D40" s="11">
        <f t="shared" ca="1" si="1"/>
        <v>66</v>
      </c>
      <c r="E40" s="11">
        <f t="shared" ca="1" si="1"/>
        <v>74.399999999999991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8" x14ac:dyDescent="0.25">
      <c r="A41" s="12" t="s">
        <v>6</v>
      </c>
      <c r="B41" s="12" t="str">
        <f>VLOOKUP(Summary!$Z$6,List!$J$1:$K$4,2,0)</f>
        <v>Europe</v>
      </c>
      <c r="C41" s="12" t="str">
        <f t="shared" ca="1" si="0"/>
        <v>Germany</v>
      </c>
      <c r="D41" s="11">
        <f t="shared" ca="1" si="1"/>
        <v>68</v>
      </c>
      <c r="E41" s="11">
        <f t="shared" ca="1" si="1"/>
        <v>80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8" x14ac:dyDescent="0.25">
      <c r="A42" s="12" t="s">
        <v>6</v>
      </c>
      <c r="B42" s="12" t="str">
        <f>VLOOKUP(Summary!$Z$6,List!$J$1:$K$4,2,0)</f>
        <v>Europe</v>
      </c>
      <c r="C42" s="12" t="str">
        <f t="shared" ca="1" si="0"/>
        <v>France</v>
      </c>
      <c r="D42" s="11">
        <f t="shared" ca="1" si="1"/>
        <v>74</v>
      </c>
      <c r="E42" s="11">
        <f t="shared" ca="1" si="1"/>
        <v>79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8" x14ac:dyDescent="0.25">
      <c r="A43" s="12" t="s">
        <v>6</v>
      </c>
      <c r="B43" s="12" t="str">
        <f>VLOOKUP(Summary!$Z$6,List!$J$1:$K$4,2,0)</f>
        <v>Europe</v>
      </c>
      <c r="C43" s="12" t="str">
        <f t="shared" ca="1" si="0"/>
        <v>Italy</v>
      </c>
      <c r="D43" s="11">
        <f t="shared" ca="1" si="1"/>
        <v>48</v>
      </c>
      <c r="E43" s="11">
        <f t="shared" ca="1" si="1"/>
        <v>49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5">
      <c r="A44" s="12" t="s">
        <v>6</v>
      </c>
      <c r="B44" s="12" t="str">
        <f>VLOOKUP(Summary!$Z$6,List!$J$1:$K$4,2,0)</f>
        <v>Europe</v>
      </c>
      <c r="C44" s="12" t="str">
        <f t="shared" ca="1" si="0"/>
        <v>Spain</v>
      </c>
      <c r="D44" s="11">
        <f t="shared" ca="1" si="1"/>
        <v>70</v>
      </c>
      <c r="E44" s="11">
        <f t="shared" ca="1" si="1"/>
        <v>77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5">
      <c r="A45" s="12" t="s">
        <v>6</v>
      </c>
      <c r="B45" s="12" t="str">
        <f>VLOOKUP(Summary!$Z$6,List!$J$1:$K$4,2,0)</f>
        <v>Europe</v>
      </c>
      <c r="C45" s="12" t="str">
        <f t="shared" ca="1" si="0"/>
        <v>Greece</v>
      </c>
      <c r="D45" s="11">
        <f t="shared" ca="1" si="1"/>
        <v>98</v>
      </c>
      <c r="E45" s="11">
        <f t="shared" ca="1" si="1"/>
        <v>110.39999999999999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5">
      <c r="A46" s="12" t="s">
        <v>6</v>
      </c>
      <c r="B46" s="12" t="str">
        <f>VLOOKUP(Summary!$Z$6,List!$J$1:$K$4,2,0)</f>
        <v>Europe</v>
      </c>
      <c r="C46" s="12" t="str">
        <f t="shared" ca="1" si="0"/>
        <v>Portugal</v>
      </c>
      <c r="D46" s="11">
        <f t="shared" ca="1" si="1"/>
        <v>54</v>
      </c>
      <c r="E46" s="11">
        <f t="shared" ca="1" si="1"/>
        <v>72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55"/>
  <sheetViews>
    <sheetView workbookViewId="0">
      <pane ySplit="1" topLeftCell="A2" activePane="bottomLeft" state="frozen"/>
      <selection pane="bottomLeft" activeCell="Q3" sqref="Q3"/>
    </sheetView>
  </sheetViews>
  <sheetFormatPr defaultRowHeight="15" x14ac:dyDescent="0.25"/>
  <cols>
    <col min="2" max="2" width="10.42578125" bestFit="1" customWidth="1"/>
    <col min="6" max="6" width="10" bestFit="1" customWidth="1"/>
    <col min="7" max="7" width="11" bestFit="1" customWidth="1"/>
    <col min="11" max="11" width="12.5703125" bestFit="1" customWidth="1"/>
    <col min="26" max="26" width="15.85546875" bestFit="1" customWidth="1"/>
    <col min="27" max="28" width="10.5703125" bestFit="1" customWidth="1"/>
  </cols>
  <sheetData>
    <row r="1" spans="1:28" x14ac:dyDescent="0.25">
      <c r="A1" s="44" t="s">
        <v>9</v>
      </c>
      <c r="B1" s="44" t="s">
        <v>3</v>
      </c>
      <c r="C1" s="44" t="s">
        <v>67</v>
      </c>
      <c r="D1" s="44" t="s">
        <v>60</v>
      </c>
      <c r="E1" s="44" t="s">
        <v>62</v>
      </c>
      <c r="F1" s="44" t="s">
        <v>63</v>
      </c>
      <c r="G1" s="44" t="s">
        <v>61</v>
      </c>
      <c r="I1" s="44"/>
      <c r="J1" s="44" t="s">
        <v>9</v>
      </c>
      <c r="K1" s="44" t="s">
        <v>44</v>
      </c>
      <c r="L1" s="44" t="s">
        <v>64</v>
      </c>
      <c r="M1" s="44" t="s">
        <v>6</v>
      </c>
      <c r="N1" s="44" t="s">
        <v>77</v>
      </c>
      <c r="P1" s="44" t="s">
        <v>9</v>
      </c>
      <c r="Q1" s="44" t="s">
        <v>72</v>
      </c>
      <c r="R1" s="44" t="s">
        <v>68</v>
      </c>
      <c r="T1" s="44" t="s">
        <v>9</v>
      </c>
      <c r="U1" s="44" t="s">
        <v>73</v>
      </c>
      <c r="V1" s="44" t="s">
        <v>74</v>
      </c>
      <c r="X1" s="44" t="s">
        <v>98</v>
      </c>
      <c r="Y1" s="44" t="s">
        <v>9</v>
      </c>
      <c r="Z1" s="44" t="s">
        <v>90</v>
      </c>
      <c r="AA1" s="44" t="s">
        <v>91</v>
      </c>
    </row>
    <row r="2" spans="1:28" x14ac:dyDescent="0.25">
      <c r="A2" t="s">
        <v>16</v>
      </c>
      <c r="B2" t="s">
        <v>99</v>
      </c>
      <c r="C2" t="s">
        <v>65</v>
      </c>
      <c r="D2" t="s">
        <v>59</v>
      </c>
      <c r="E2">
        <v>1</v>
      </c>
      <c r="F2">
        <v>1</v>
      </c>
      <c r="G2" s="54">
        <v>0.4</v>
      </c>
      <c r="I2">
        <v>1</v>
      </c>
      <c r="J2" t="s">
        <v>38</v>
      </c>
      <c r="K2" t="s">
        <v>10</v>
      </c>
      <c r="L2">
        <v>93</v>
      </c>
      <c r="M2">
        <v>71</v>
      </c>
      <c r="N2">
        <v>45</v>
      </c>
      <c r="P2" t="s">
        <v>38</v>
      </c>
      <c r="Q2" t="s">
        <v>59</v>
      </c>
      <c r="R2" s="9">
        <v>112</v>
      </c>
      <c r="S2" s="1"/>
      <c r="T2" s="1" t="s">
        <v>38</v>
      </c>
      <c r="U2" s="1" t="s">
        <v>69</v>
      </c>
      <c r="V2" s="9">
        <v>15</v>
      </c>
      <c r="W2" s="1"/>
      <c r="X2" s="1" t="s">
        <v>96</v>
      </c>
      <c r="Y2" s="1" t="s">
        <v>38</v>
      </c>
      <c r="Z2" s="1" t="s">
        <v>92</v>
      </c>
      <c r="AA2" s="52">
        <v>2000000</v>
      </c>
    </row>
    <row r="3" spans="1:28" x14ac:dyDescent="0.25">
      <c r="A3" t="s">
        <v>16</v>
      </c>
      <c r="B3" t="s">
        <v>100</v>
      </c>
      <c r="C3" t="s">
        <v>65</v>
      </c>
      <c r="D3" t="s">
        <v>59</v>
      </c>
      <c r="E3">
        <v>1</v>
      </c>
      <c r="F3">
        <v>3</v>
      </c>
      <c r="G3" s="54">
        <v>0.36</v>
      </c>
      <c r="H3" s="35"/>
      <c r="I3">
        <v>2</v>
      </c>
      <c r="J3" t="s">
        <v>38</v>
      </c>
      <c r="K3" t="s">
        <v>12</v>
      </c>
      <c r="L3">
        <v>86</v>
      </c>
      <c r="M3">
        <v>70</v>
      </c>
      <c r="N3">
        <v>37</v>
      </c>
      <c r="P3" t="s">
        <v>38</v>
      </c>
      <c r="Q3" t="s">
        <v>58</v>
      </c>
      <c r="R3" s="9">
        <v>125</v>
      </c>
      <c r="S3" s="1"/>
      <c r="T3" s="1" t="s">
        <v>38</v>
      </c>
      <c r="U3" s="1" t="s">
        <v>70</v>
      </c>
      <c r="V3" s="9">
        <v>13</v>
      </c>
      <c r="W3" s="1"/>
      <c r="X3" s="1" t="s">
        <v>96</v>
      </c>
      <c r="Y3" s="1" t="s">
        <v>38</v>
      </c>
      <c r="Z3" s="1" t="s">
        <v>93</v>
      </c>
      <c r="AA3" s="52">
        <v>600000</v>
      </c>
    </row>
    <row r="4" spans="1:28" x14ac:dyDescent="0.25">
      <c r="A4" t="s">
        <v>16</v>
      </c>
      <c r="B4" t="s">
        <v>101</v>
      </c>
      <c r="C4" t="s">
        <v>65</v>
      </c>
      <c r="D4" t="s">
        <v>59</v>
      </c>
      <c r="E4">
        <v>1</v>
      </c>
      <c r="F4">
        <v>5</v>
      </c>
      <c r="G4" s="54">
        <v>0.39</v>
      </c>
      <c r="H4" s="35"/>
      <c r="I4">
        <v>3</v>
      </c>
      <c r="J4" t="s">
        <v>38</v>
      </c>
      <c r="K4" t="s">
        <v>11</v>
      </c>
      <c r="L4">
        <v>84</v>
      </c>
      <c r="M4">
        <v>63</v>
      </c>
      <c r="N4">
        <v>33</v>
      </c>
      <c r="P4" t="s">
        <v>38</v>
      </c>
      <c r="Q4" t="s">
        <v>57</v>
      </c>
      <c r="R4" s="9">
        <v>135</v>
      </c>
      <c r="S4" s="1"/>
      <c r="T4" s="1" t="s">
        <v>38</v>
      </c>
      <c r="U4" s="1" t="s">
        <v>71</v>
      </c>
      <c r="V4" s="9">
        <v>12</v>
      </c>
      <c r="W4" s="1"/>
      <c r="X4" s="1" t="s">
        <v>96</v>
      </c>
      <c r="Y4" s="1" t="s">
        <v>38</v>
      </c>
      <c r="Z4" s="1" t="s">
        <v>97</v>
      </c>
      <c r="AA4" s="52">
        <v>250000</v>
      </c>
      <c r="AB4" s="8"/>
    </row>
    <row r="5" spans="1:28" x14ac:dyDescent="0.25">
      <c r="A5" t="s">
        <v>16</v>
      </c>
      <c r="B5" t="s">
        <v>99</v>
      </c>
      <c r="C5" t="s">
        <v>65</v>
      </c>
      <c r="D5" t="s">
        <v>58</v>
      </c>
      <c r="E5">
        <v>2</v>
      </c>
      <c r="F5">
        <v>1</v>
      </c>
      <c r="G5" s="54">
        <v>0.38</v>
      </c>
      <c r="H5" s="35"/>
      <c r="I5">
        <v>4</v>
      </c>
      <c r="J5" t="s">
        <v>38</v>
      </c>
      <c r="K5" t="s">
        <v>13</v>
      </c>
      <c r="L5">
        <v>83</v>
      </c>
      <c r="M5">
        <v>66</v>
      </c>
      <c r="N5">
        <v>31</v>
      </c>
      <c r="P5" t="s">
        <v>27</v>
      </c>
      <c r="Q5" t="s">
        <v>59</v>
      </c>
      <c r="R5" s="9">
        <v>100</v>
      </c>
      <c r="S5" s="1"/>
      <c r="T5" s="1" t="s">
        <v>27</v>
      </c>
      <c r="U5" s="1" t="s">
        <v>69</v>
      </c>
      <c r="V5" s="9">
        <v>14</v>
      </c>
      <c r="W5" s="1"/>
      <c r="X5" s="1" t="s">
        <v>96</v>
      </c>
      <c r="Y5" s="1" t="s">
        <v>27</v>
      </c>
      <c r="Z5" s="1" t="s">
        <v>92</v>
      </c>
      <c r="AA5" s="52">
        <v>2500000</v>
      </c>
    </row>
    <row r="6" spans="1:28" x14ac:dyDescent="0.25">
      <c r="A6" t="s">
        <v>16</v>
      </c>
      <c r="B6" t="s">
        <v>100</v>
      </c>
      <c r="C6" t="s">
        <v>65</v>
      </c>
      <c r="D6" t="s">
        <v>58</v>
      </c>
      <c r="E6">
        <v>2</v>
      </c>
      <c r="F6">
        <v>3</v>
      </c>
      <c r="G6" s="54">
        <v>0.26</v>
      </c>
      <c r="H6" s="35"/>
      <c r="I6">
        <v>5</v>
      </c>
      <c r="J6" t="s">
        <v>38</v>
      </c>
      <c r="K6" t="s">
        <v>43</v>
      </c>
      <c r="L6">
        <v>94</v>
      </c>
      <c r="M6">
        <v>73</v>
      </c>
      <c r="N6">
        <v>26</v>
      </c>
      <c r="P6" t="s">
        <v>27</v>
      </c>
      <c r="Q6" t="s">
        <v>58</v>
      </c>
      <c r="R6" s="9">
        <v>110</v>
      </c>
      <c r="S6" s="1"/>
      <c r="T6" s="1" t="s">
        <v>27</v>
      </c>
      <c r="U6" s="1" t="s">
        <v>70</v>
      </c>
      <c r="V6" s="9">
        <v>12</v>
      </c>
      <c r="W6" s="1"/>
      <c r="X6" s="1" t="s">
        <v>96</v>
      </c>
      <c r="Y6" s="1" t="s">
        <v>27</v>
      </c>
      <c r="Z6" s="1" t="s">
        <v>93</v>
      </c>
      <c r="AA6" s="52">
        <v>800000</v>
      </c>
    </row>
    <row r="7" spans="1:28" x14ac:dyDescent="0.25">
      <c r="A7" t="s">
        <v>16</v>
      </c>
      <c r="B7" t="s">
        <v>101</v>
      </c>
      <c r="C7" t="s">
        <v>65</v>
      </c>
      <c r="D7" t="s">
        <v>58</v>
      </c>
      <c r="E7">
        <v>2</v>
      </c>
      <c r="F7">
        <v>5</v>
      </c>
      <c r="G7" s="54">
        <v>0.31</v>
      </c>
      <c r="H7" s="35"/>
      <c r="I7">
        <v>6</v>
      </c>
      <c r="J7" t="s">
        <v>38</v>
      </c>
      <c r="K7" t="s">
        <v>42</v>
      </c>
      <c r="L7">
        <v>80</v>
      </c>
      <c r="M7">
        <v>63</v>
      </c>
      <c r="N7">
        <v>21</v>
      </c>
      <c r="P7" t="s">
        <v>27</v>
      </c>
      <c r="Q7" t="s">
        <v>57</v>
      </c>
      <c r="R7" s="9">
        <v>122</v>
      </c>
      <c r="S7" s="1"/>
      <c r="T7" s="1" t="s">
        <v>27</v>
      </c>
      <c r="U7" s="1" t="s">
        <v>71</v>
      </c>
      <c r="V7" s="9">
        <v>11</v>
      </c>
      <c r="W7" s="1"/>
      <c r="X7" s="1" t="s">
        <v>96</v>
      </c>
      <c r="Y7" s="1" t="s">
        <v>27</v>
      </c>
      <c r="Z7" s="1" t="s">
        <v>97</v>
      </c>
      <c r="AA7" s="52">
        <v>75000</v>
      </c>
    </row>
    <row r="8" spans="1:28" x14ac:dyDescent="0.25">
      <c r="A8" t="s">
        <v>16</v>
      </c>
      <c r="B8" t="s">
        <v>99</v>
      </c>
      <c r="C8" t="s">
        <v>65</v>
      </c>
      <c r="D8" t="s">
        <v>57</v>
      </c>
      <c r="E8">
        <v>3</v>
      </c>
      <c r="F8">
        <v>1</v>
      </c>
      <c r="G8" s="54">
        <v>0.22</v>
      </c>
      <c r="H8" s="35"/>
      <c r="I8">
        <v>7</v>
      </c>
      <c r="J8" t="s">
        <v>38</v>
      </c>
      <c r="K8" t="s">
        <v>41</v>
      </c>
      <c r="L8">
        <v>90</v>
      </c>
      <c r="M8">
        <v>61</v>
      </c>
      <c r="N8">
        <v>17</v>
      </c>
      <c r="P8" t="s">
        <v>16</v>
      </c>
      <c r="Q8" t="s">
        <v>59</v>
      </c>
      <c r="R8" s="9">
        <v>101</v>
      </c>
      <c r="S8" s="1"/>
      <c r="T8" s="1" t="s">
        <v>16</v>
      </c>
      <c r="U8" s="1" t="s">
        <v>69</v>
      </c>
      <c r="V8" s="9">
        <v>16</v>
      </c>
      <c r="W8" s="1"/>
      <c r="X8" s="1" t="s">
        <v>96</v>
      </c>
      <c r="Y8" s="1" t="s">
        <v>16</v>
      </c>
      <c r="Z8" s="1" t="s">
        <v>92</v>
      </c>
      <c r="AA8" s="52">
        <v>3500000</v>
      </c>
    </row>
    <row r="9" spans="1:28" x14ac:dyDescent="0.25">
      <c r="A9" t="s">
        <v>16</v>
      </c>
      <c r="B9" t="s">
        <v>100</v>
      </c>
      <c r="C9" t="s">
        <v>65</v>
      </c>
      <c r="D9" t="s">
        <v>57</v>
      </c>
      <c r="E9">
        <v>3</v>
      </c>
      <c r="F9">
        <v>3</v>
      </c>
      <c r="G9" s="54">
        <v>0.38</v>
      </c>
      <c r="H9" s="35"/>
      <c r="I9">
        <v>8</v>
      </c>
      <c r="J9" t="s">
        <v>38</v>
      </c>
      <c r="K9" t="s">
        <v>40</v>
      </c>
      <c r="L9">
        <v>107</v>
      </c>
      <c r="M9">
        <v>67</v>
      </c>
      <c r="N9">
        <v>12</v>
      </c>
      <c r="P9" t="s">
        <v>16</v>
      </c>
      <c r="Q9" t="s">
        <v>58</v>
      </c>
      <c r="R9" s="9">
        <v>111</v>
      </c>
      <c r="S9" s="1"/>
      <c r="T9" s="1" t="s">
        <v>16</v>
      </c>
      <c r="U9" s="1" t="s">
        <v>70</v>
      </c>
      <c r="V9" s="9">
        <v>14</v>
      </c>
      <c r="W9" s="1"/>
      <c r="X9" s="1" t="s">
        <v>96</v>
      </c>
      <c r="Y9" s="1" t="s">
        <v>16</v>
      </c>
      <c r="Z9" s="1" t="s">
        <v>93</v>
      </c>
      <c r="AA9" s="52">
        <v>1100000</v>
      </c>
    </row>
    <row r="10" spans="1:28" x14ac:dyDescent="0.25">
      <c r="A10" t="s">
        <v>16</v>
      </c>
      <c r="B10" t="s">
        <v>101</v>
      </c>
      <c r="C10" t="s">
        <v>65</v>
      </c>
      <c r="D10" t="s">
        <v>57</v>
      </c>
      <c r="E10">
        <v>3</v>
      </c>
      <c r="F10">
        <v>5</v>
      </c>
      <c r="G10" s="54">
        <v>0.3</v>
      </c>
      <c r="H10" s="35"/>
      <c r="I10">
        <v>9</v>
      </c>
      <c r="J10" t="s">
        <v>38</v>
      </c>
      <c r="K10" t="s">
        <v>39</v>
      </c>
      <c r="L10">
        <v>88</v>
      </c>
      <c r="M10">
        <v>71</v>
      </c>
      <c r="N10">
        <v>8</v>
      </c>
      <c r="P10" t="s">
        <v>16</v>
      </c>
      <c r="Q10" t="s">
        <v>57</v>
      </c>
      <c r="R10" s="9">
        <v>123</v>
      </c>
      <c r="S10" s="1"/>
      <c r="T10" s="1" t="s">
        <v>16</v>
      </c>
      <c r="U10" s="1" t="s">
        <v>71</v>
      </c>
      <c r="V10" s="9">
        <v>12</v>
      </c>
      <c r="W10" s="1"/>
      <c r="X10" s="1" t="s">
        <v>96</v>
      </c>
      <c r="Y10" s="1" t="s">
        <v>16</v>
      </c>
      <c r="Z10" s="1" t="s">
        <v>97</v>
      </c>
      <c r="AA10" s="52">
        <v>360000</v>
      </c>
    </row>
    <row r="11" spans="1:28" x14ac:dyDescent="0.25">
      <c r="A11" t="s">
        <v>16</v>
      </c>
      <c r="B11" t="s">
        <v>99</v>
      </c>
      <c r="C11" t="s">
        <v>66</v>
      </c>
      <c r="D11" t="s">
        <v>59</v>
      </c>
      <c r="E11">
        <v>5</v>
      </c>
      <c r="F11">
        <v>1</v>
      </c>
      <c r="G11" s="54">
        <v>0.33</v>
      </c>
      <c r="H11" s="35"/>
      <c r="I11">
        <v>10</v>
      </c>
      <c r="J11" t="s">
        <v>38</v>
      </c>
      <c r="K11" t="s">
        <v>37</v>
      </c>
      <c r="L11">
        <v>87</v>
      </c>
      <c r="M11">
        <v>73</v>
      </c>
      <c r="N11">
        <v>5</v>
      </c>
      <c r="R11" s="1"/>
      <c r="S11" s="1"/>
      <c r="T11" s="1"/>
      <c r="U11" s="1"/>
      <c r="V11" s="1"/>
      <c r="W11" s="1"/>
      <c r="X11" s="1" t="s">
        <v>95</v>
      </c>
      <c r="Y11" s="1" t="s">
        <v>38</v>
      </c>
      <c r="Z11" s="1" t="s">
        <v>92</v>
      </c>
      <c r="AA11" s="52">
        <v>1800000</v>
      </c>
    </row>
    <row r="12" spans="1:28" x14ac:dyDescent="0.25">
      <c r="A12" t="s">
        <v>16</v>
      </c>
      <c r="B12" t="s">
        <v>100</v>
      </c>
      <c r="C12" t="s">
        <v>66</v>
      </c>
      <c r="D12" t="s">
        <v>59</v>
      </c>
      <c r="E12">
        <v>5</v>
      </c>
      <c r="F12">
        <v>3</v>
      </c>
      <c r="G12" s="54">
        <v>0.25</v>
      </c>
      <c r="H12" s="35"/>
      <c r="I12">
        <v>1</v>
      </c>
      <c r="J12" t="s">
        <v>27</v>
      </c>
      <c r="K12" t="s">
        <v>36</v>
      </c>
      <c r="L12">
        <v>108</v>
      </c>
      <c r="M12">
        <v>71</v>
      </c>
      <c r="N12">
        <v>85</v>
      </c>
      <c r="X12" s="1" t="s">
        <v>95</v>
      </c>
      <c r="Y12" s="1" t="s">
        <v>38</v>
      </c>
      <c r="Z12" s="1" t="s">
        <v>93</v>
      </c>
      <c r="AA12" s="52">
        <v>540000</v>
      </c>
    </row>
    <row r="13" spans="1:28" x14ac:dyDescent="0.25">
      <c r="A13" t="s">
        <v>16</v>
      </c>
      <c r="B13" t="s">
        <v>101</v>
      </c>
      <c r="C13" t="s">
        <v>66</v>
      </c>
      <c r="D13" t="s">
        <v>59</v>
      </c>
      <c r="E13">
        <v>5</v>
      </c>
      <c r="F13">
        <v>5</v>
      </c>
      <c r="G13" s="54">
        <v>0.35</v>
      </c>
      <c r="H13" s="35"/>
      <c r="I13">
        <v>2</v>
      </c>
      <c r="J13" t="s">
        <v>27</v>
      </c>
      <c r="K13" t="s">
        <v>35</v>
      </c>
      <c r="L13">
        <v>80</v>
      </c>
      <c r="M13">
        <v>69</v>
      </c>
      <c r="N13">
        <v>69</v>
      </c>
      <c r="X13" s="1" t="s">
        <v>95</v>
      </c>
      <c r="Y13" s="1" t="s">
        <v>38</v>
      </c>
      <c r="Z13" s="1" t="s">
        <v>97</v>
      </c>
      <c r="AA13" s="52">
        <v>145000</v>
      </c>
    </row>
    <row r="14" spans="1:28" x14ac:dyDescent="0.25">
      <c r="A14" t="s">
        <v>16</v>
      </c>
      <c r="B14" t="s">
        <v>99</v>
      </c>
      <c r="C14" t="s">
        <v>66</v>
      </c>
      <c r="D14" t="s">
        <v>58</v>
      </c>
      <c r="E14">
        <v>6</v>
      </c>
      <c r="F14">
        <v>1</v>
      </c>
      <c r="G14" s="54">
        <v>0.3</v>
      </c>
      <c r="H14" s="35"/>
      <c r="I14">
        <v>3</v>
      </c>
      <c r="J14" t="s">
        <v>27</v>
      </c>
      <c r="K14" t="s">
        <v>34</v>
      </c>
      <c r="L14">
        <v>107</v>
      </c>
      <c r="M14">
        <v>60</v>
      </c>
      <c r="N14">
        <v>65</v>
      </c>
      <c r="X14" s="1" t="s">
        <v>95</v>
      </c>
      <c r="Y14" s="1" t="s">
        <v>27</v>
      </c>
      <c r="Z14" s="1" t="s">
        <v>92</v>
      </c>
      <c r="AA14" s="52">
        <v>2250000</v>
      </c>
    </row>
    <row r="15" spans="1:28" x14ac:dyDescent="0.25">
      <c r="A15" t="s">
        <v>16</v>
      </c>
      <c r="B15" t="s">
        <v>100</v>
      </c>
      <c r="C15" t="s">
        <v>66</v>
      </c>
      <c r="D15" t="s">
        <v>58</v>
      </c>
      <c r="E15">
        <v>6</v>
      </c>
      <c r="F15">
        <v>3</v>
      </c>
      <c r="G15" s="54">
        <v>0.32</v>
      </c>
      <c r="H15" s="35"/>
      <c r="I15">
        <v>4</v>
      </c>
      <c r="J15" t="s">
        <v>27</v>
      </c>
      <c r="K15" t="s">
        <v>33</v>
      </c>
      <c r="L15">
        <v>105</v>
      </c>
      <c r="M15">
        <v>72</v>
      </c>
      <c r="N15">
        <v>60</v>
      </c>
      <c r="X15" s="1" t="s">
        <v>95</v>
      </c>
      <c r="Y15" s="1" t="s">
        <v>27</v>
      </c>
      <c r="Z15" s="1" t="s">
        <v>93</v>
      </c>
      <c r="AA15" s="52">
        <v>720000</v>
      </c>
    </row>
    <row r="16" spans="1:28" x14ac:dyDescent="0.25">
      <c r="A16" t="s">
        <v>16</v>
      </c>
      <c r="B16" t="s">
        <v>101</v>
      </c>
      <c r="C16" t="s">
        <v>66</v>
      </c>
      <c r="D16" t="s">
        <v>58</v>
      </c>
      <c r="E16">
        <v>6</v>
      </c>
      <c r="F16">
        <v>5</v>
      </c>
      <c r="G16" s="54">
        <v>0.36</v>
      </c>
      <c r="H16" s="35"/>
      <c r="I16">
        <v>5</v>
      </c>
      <c r="J16" t="s">
        <v>27</v>
      </c>
      <c r="K16" t="s">
        <v>32</v>
      </c>
      <c r="L16">
        <v>94</v>
      </c>
      <c r="M16">
        <v>62</v>
      </c>
      <c r="N16">
        <v>55</v>
      </c>
      <c r="X16" s="1" t="s">
        <v>95</v>
      </c>
      <c r="Y16" s="1" t="s">
        <v>27</v>
      </c>
      <c r="Z16" s="1" t="s">
        <v>97</v>
      </c>
      <c r="AA16" s="52">
        <v>67500</v>
      </c>
    </row>
    <row r="17" spans="1:27" x14ac:dyDescent="0.25">
      <c r="A17" t="s">
        <v>16</v>
      </c>
      <c r="B17" t="s">
        <v>99</v>
      </c>
      <c r="C17" t="s">
        <v>66</v>
      </c>
      <c r="D17" t="s">
        <v>57</v>
      </c>
      <c r="E17">
        <v>7</v>
      </c>
      <c r="F17">
        <v>1</v>
      </c>
      <c r="G17" s="54">
        <v>0.37</v>
      </c>
      <c r="H17" s="35"/>
      <c r="I17">
        <v>6</v>
      </c>
      <c r="J17" t="s">
        <v>27</v>
      </c>
      <c r="K17" t="s">
        <v>31</v>
      </c>
      <c r="L17">
        <v>107</v>
      </c>
      <c r="M17">
        <v>68</v>
      </c>
      <c r="N17">
        <v>52</v>
      </c>
      <c r="X17" s="1" t="s">
        <v>95</v>
      </c>
      <c r="Y17" s="1" t="s">
        <v>16</v>
      </c>
      <c r="Z17" s="1" t="s">
        <v>92</v>
      </c>
      <c r="AA17" s="52">
        <v>3150000</v>
      </c>
    </row>
    <row r="18" spans="1:27" x14ac:dyDescent="0.25">
      <c r="A18" t="s">
        <v>16</v>
      </c>
      <c r="B18" t="s">
        <v>100</v>
      </c>
      <c r="C18" t="s">
        <v>66</v>
      </c>
      <c r="D18" t="s">
        <v>57</v>
      </c>
      <c r="E18">
        <v>7</v>
      </c>
      <c r="F18">
        <v>3</v>
      </c>
      <c r="G18" s="54">
        <v>0.43</v>
      </c>
      <c r="H18" s="35"/>
      <c r="I18">
        <v>7</v>
      </c>
      <c r="J18" t="s">
        <v>27</v>
      </c>
      <c r="K18" t="s">
        <v>30</v>
      </c>
      <c r="L18">
        <v>88</v>
      </c>
      <c r="M18">
        <v>69</v>
      </c>
      <c r="N18">
        <v>43</v>
      </c>
      <c r="X18" s="1" t="s">
        <v>95</v>
      </c>
      <c r="Y18" s="1" t="s">
        <v>16</v>
      </c>
      <c r="Z18" s="1" t="s">
        <v>93</v>
      </c>
      <c r="AA18" s="52">
        <v>990000</v>
      </c>
    </row>
    <row r="19" spans="1:27" x14ac:dyDescent="0.25">
      <c r="A19" t="s">
        <v>16</v>
      </c>
      <c r="B19" t="s">
        <v>101</v>
      </c>
      <c r="C19" t="s">
        <v>66</v>
      </c>
      <c r="D19" t="s">
        <v>57</v>
      </c>
      <c r="E19">
        <v>7</v>
      </c>
      <c r="F19">
        <v>5</v>
      </c>
      <c r="G19" s="54">
        <v>0.28999999999999998</v>
      </c>
      <c r="H19" s="35"/>
      <c r="I19">
        <v>8</v>
      </c>
      <c r="J19" t="s">
        <v>27</v>
      </c>
      <c r="K19" t="s">
        <v>29</v>
      </c>
      <c r="L19">
        <v>100</v>
      </c>
      <c r="M19">
        <v>64</v>
      </c>
      <c r="N19">
        <v>32</v>
      </c>
      <c r="X19" s="1" t="s">
        <v>95</v>
      </c>
      <c r="Y19" s="1" t="s">
        <v>16</v>
      </c>
      <c r="Z19" s="1" t="s">
        <v>97</v>
      </c>
      <c r="AA19" s="52">
        <v>144000</v>
      </c>
    </row>
    <row r="20" spans="1:27" x14ac:dyDescent="0.25">
      <c r="A20" t="s">
        <v>38</v>
      </c>
      <c r="B20" t="s">
        <v>99</v>
      </c>
      <c r="C20" t="s">
        <v>65</v>
      </c>
      <c r="D20" t="s">
        <v>59</v>
      </c>
      <c r="E20">
        <v>1</v>
      </c>
      <c r="F20">
        <v>1</v>
      </c>
      <c r="G20" s="54">
        <v>0.25</v>
      </c>
      <c r="H20" s="35"/>
      <c r="I20">
        <v>9</v>
      </c>
      <c r="J20" t="s">
        <v>27</v>
      </c>
      <c r="K20" t="s">
        <v>28</v>
      </c>
      <c r="L20">
        <v>95</v>
      </c>
      <c r="M20">
        <v>71</v>
      </c>
      <c r="N20">
        <v>22</v>
      </c>
    </row>
    <row r="21" spans="1:27" x14ac:dyDescent="0.25">
      <c r="A21" t="s">
        <v>38</v>
      </c>
      <c r="B21" t="s">
        <v>100</v>
      </c>
      <c r="C21" t="s">
        <v>65</v>
      </c>
      <c r="D21" t="s">
        <v>59</v>
      </c>
      <c r="E21">
        <v>1</v>
      </c>
      <c r="F21">
        <v>3</v>
      </c>
      <c r="G21" s="54">
        <v>0.28000000000000003</v>
      </c>
      <c r="I21">
        <v>10</v>
      </c>
      <c r="J21" t="s">
        <v>27</v>
      </c>
      <c r="K21" t="s">
        <v>26</v>
      </c>
      <c r="L21">
        <v>110</v>
      </c>
      <c r="M21">
        <v>71</v>
      </c>
      <c r="N21">
        <v>15</v>
      </c>
    </row>
    <row r="22" spans="1:27" x14ac:dyDescent="0.25">
      <c r="A22" t="s">
        <v>38</v>
      </c>
      <c r="B22" t="s">
        <v>101</v>
      </c>
      <c r="C22" t="s">
        <v>65</v>
      </c>
      <c r="D22" t="s">
        <v>59</v>
      </c>
      <c r="E22">
        <v>1</v>
      </c>
      <c r="F22">
        <v>5</v>
      </c>
      <c r="G22" s="54">
        <v>0.47</v>
      </c>
      <c r="I22">
        <v>1</v>
      </c>
      <c r="J22" t="s">
        <v>16</v>
      </c>
      <c r="K22" t="s">
        <v>25</v>
      </c>
      <c r="L22">
        <v>95</v>
      </c>
      <c r="M22">
        <v>65</v>
      </c>
      <c r="N22">
        <v>40</v>
      </c>
    </row>
    <row r="23" spans="1:27" x14ac:dyDescent="0.25">
      <c r="A23" t="s">
        <v>38</v>
      </c>
      <c r="B23" t="s">
        <v>99</v>
      </c>
      <c r="C23" t="s">
        <v>65</v>
      </c>
      <c r="D23" t="s">
        <v>58</v>
      </c>
      <c r="E23">
        <v>2</v>
      </c>
      <c r="F23">
        <v>1</v>
      </c>
      <c r="G23" s="54">
        <v>0.28000000000000003</v>
      </c>
      <c r="I23">
        <v>2</v>
      </c>
      <c r="J23" t="s">
        <v>16</v>
      </c>
      <c r="K23" t="s">
        <v>24</v>
      </c>
      <c r="L23">
        <v>100</v>
      </c>
      <c r="M23">
        <v>75</v>
      </c>
      <c r="N23">
        <v>38</v>
      </c>
    </row>
    <row r="24" spans="1:27" x14ac:dyDescent="0.25">
      <c r="A24" t="s">
        <v>38</v>
      </c>
      <c r="B24" t="s">
        <v>100</v>
      </c>
      <c r="C24" t="s">
        <v>65</v>
      </c>
      <c r="D24" t="s">
        <v>58</v>
      </c>
      <c r="E24">
        <v>2</v>
      </c>
      <c r="F24">
        <v>3</v>
      </c>
      <c r="G24" s="54">
        <v>0.26</v>
      </c>
      <c r="I24">
        <v>3</v>
      </c>
      <c r="J24" t="s">
        <v>16</v>
      </c>
      <c r="K24" t="s">
        <v>23</v>
      </c>
      <c r="L24">
        <v>86</v>
      </c>
      <c r="M24">
        <v>63</v>
      </c>
      <c r="N24">
        <v>36</v>
      </c>
    </row>
    <row r="25" spans="1:27" x14ac:dyDescent="0.25">
      <c r="A25" t="s">
        <v>38</v>
      </c>
      <c r="B25" t="s">
        <v>101</v>
      </c>
      <c r="C25" t="s">
        <v>65</v>
      </c>
      <c r="D25" t="s">
        <v>58</v>
      </c>
      <c r="E25">
        <v>2</v>
      </c>
      <c r="F25">
        <v>5</v>
      </c>
      <c r="G25" s="54">
        <v>0.26</v>
      </c>
      <c r="I25">
        <v>4</v>
      </c>
      <c r="J25" t="s">
        <v>16</v>
      </c>
      <c r="K25" t="s">
        <v>22</v>
      </c>
      <c r="L25">
        <v>87</v>
      </c>
      <c r="M25">
        <v>75</v>
      </c>
      <c r="N25">
        <v>33</v>
      </c>
    </row>
    <row r="26" spans="1:27" x14ac:dyDescent="0.25">
      <c r="A26" t="s">
        <v>38</v>
      </c>
      <c r="B26" t="s">
        <v>99</v>
      </c>
      <c r="C26" t="s">
        <v>65</v>
      </c>
      <c r="D26" t="s">
        <v>57</v>
      </c>
      <c r="E26">
        <v>3</v>
      </c>
      <c r="F26">
        <v>1</v>
      </c>
      <c r="G26" s="54">
        <v>0.47</v>
      </c>
      <c r="I26">
        <v>5</v>
      </c>
      <c r="J26" t="s">
        <v>16</v>
      </c>
      <c r="K26" t="s">
        <v>21</v>
      </c>
      <c r="L26">
        <v>102</v>
      </c>
      <c r="M26">
        <v>64</v>
      </c>
      <c r="N26">
        <v>31</v>
      </c>
    </row>
    <row r="27" spans="1:27" x14ac:dyDescent="0.25">
      <c r="A27" t="s">
        <v>38</v>
      </c>
      <c r="B27" t="s">
        <v>100</v>
      </c>
      <c r="C27" t="s">
        <v>65</v>
      </c>
      <c r="D27" t="s">
        <v>57</v>
      </c>
      <c r="E27">
        <v>3</v>
      </c>
      <c r="F27">
        <v>3</v>
      </c>
      <c r="G27" s="54">
        <v>0.46</v>
      </c>
      <c r="I27">
        <v>6</v>
      </c>
      <c r="J27" t="s">
        <v>16</v>
      </c>
      <c r="K27" t="s">
        <v>20</v>
      </c>
      <c r="L27">
        <v>94</v>
      </c>
      <c r="M27">
        <v>64</v>
      </c>
      <c r="N27">
        <v>27</v>
      </c>
    </row>
    <row r="28" spans="1:27" x14ac:dyDescent="0.25">
      <c r="A28" t="s">
        <v>38</v>
      </c>
      <c r="B28" t="s">
        <v>101</v>
      </c>
      <c r="C28" t="s">
        <v>65</v>
      </c>
      <c r="D28" t="s">
        <v>57</v>
      </c>
      <c r="E28">
        <v>3</v>
      </c>
      <c r="F28">
        <v>5</v>
      </c>
      <c r="G28" s="54">
        <v>0.27</v>
      </c>
      <c r="I28">
        <v>7</v>
      </c>
      <c r="J28" t="s">
        <v>16</v>
      </c>
      <c r="K28" t="s">
        <v>19</v>
      </c>
      <c r="L28">
        <v>92</v>
      </c>
      <c r="M28">
        <v>62</v>
      </c>
      <c r="N28">
        <v>24</v>
      </c>
    </row>
    <row r="29" spans="1:27" x14ac:dyDescent="0.25">
      <c r="A29" t="s">
        <v>38</v>
      </c>
      <c r="B29" t="s">
        <v>99</v>
      </c>
      <c r="C29" t="s">
        <v>66</v>
      </c>
      <c r="D29" t="s">
        <v>59</v>
      </c>
      <c r="E29">
        <v>5</v>
      </c>
      <c r="F29">
        <v>1</v>
      </c>
      <c r="G29" s="54">
        <v>0.41</v>
      </c>
      <c r="I29">
        <v>8</v>
      </c>
      <c r="J29" t="s">
        <v>16</v>
      </c>
      <c r="K29" t="s">
        <v>18</v>
      </c>
      <c r="L29">
        <v>81</v>
      </c>
      <c r="M29">
        <v>75</v>
      </c>
      <c r="N29">
        <v>22</v>
      </c>
    </row>
    <row r="30" spans="1:27" x14ac:dyDescent="0.25">
      <c r="A30" t="s">
        <v>38</v>
      </c>
      <c r="B30" t="s">
        <v>100</v>
      </c>
      <c r="C30" t="s">
        <v>66</v>
      </c>
      <c r="D30" t="s">
        <v>59</v>
      </c>
      <c r="E30">
        <v>5</v>
      </c>
      <c r="F30">
        <v>3</v>
      </c>
      <c r="G30" s="54">
        <v>0.5</v>
      </c>
      <c r="I30">
        <v>9</v>
      </c>
      <c r="J30" t="s">
        <v>16</v>
      </c>
      <c r="K30" t="s">
        <v>17</v>
      </c>
      <c r="L30">
        <v>86</v>
      </c>
      <c r="M30">
        <v>68</v>
      </c>
      <c r="N30">
        <v>16</v>
      </c>
    </row>
    <row r="31" spans="1:27" x14ac:dyDescent="0.25">
      <c r="A31" t="s">
        <v>38</v>
      </c>
      <c r="B31" t="s">
        <v>101</v>
      </c>
      <c r="C31" t="s">
        <v>66</v>
      </c>
      <c r="D31" t="s">
        <v>59</v>
      </c>
      <c r="E31">
        <v>5</v>
      </c>
      <c r="F31">
        <v>5</v>
      </c>
      <c r="G31" s="54">
        <v>0.2</v>
      </c>
      <c r="I31">
        <v>10</v>
      </c>
      <c r="J31" t="s">
        <v>16</v>
      </c>
      <c r="K31" t="s">
        <v>15</v>
      </c>
      <c r="L31">
        <v>102</v>
      </c>
      <c r="M31">
        <v>61</v>
      </c>
      <c r="N31">
        <v>14</v>
      </c>
    </row>
    <row r="32" spans="1:27" x14ac:dyDescent="0.25">
      <c r="A32" t="s">
        <v>38</v>
      </c>
      <c r="B32" t="s">
        <v>99</v>
      </c>
      <c r="C32" t="s">
        <v>66</v>
      </c>
      <c r="D32" t="s">
        <v>58</v>
      </c>
      <c r="E32">
        <v>6</v>
      </c>
      <c r="F32">
        <v>1</v>
      </c>
      <c r="G32" s="54">
        <v>0.4</v>
      </c>
    </row>
    <row r="33" spans="1:7" x14ac:dyDescent="0.25">
      <c r="A33" t="s">
        <v>38</v>
      </c>
      <c r="B33" t="s">
        <v>100</v>
      </c>
      <c r="C33" t="s">
        <v>66</v>
      </c>
      <c r="D33" t="s">
        <v>58</v>
      </c>
      <c r="E33">
        <v>6</v>
      </c>
      <c r="F33">
        <v>3</v>
      </c>
      <c r="G33" s="54">
        <v>0.22</v>
      </c>
    </row>
    <row r="34" spans="1:7" x14ac:dyDescent="0.25">
      <c r="A34" t="s">
        <v>38</v>
      </c>
      <c r="B34" t="s">
        <v>101</v>
      </c>
      <c r="C34" t="s">
        <v>66</v>
      </c>
      <c r="D34" t="s">
        <v>58</v>
      </c>
      <c r="E34">
        <v>6</v>
      </c>
      <c r="F34">
        <v>5</v>
      </c>
      <c r="G34" s="54">
        <v>0.44</v>
      </c>
    </row>
    <row r="35" spans="1:7" x14ac:dyDescent="0.25">
      <c r="A35" t="s">
        <v>38</v>
      </c>
      <c r="B35" t="s">
        <v>99</v>
      </c>
      <c r="C35" t="s">
        <v>66</v>
      </c>
      <c r="D35" t="s">
        <v>57</v>
      </c>
      <c r="E35">
        <v>7</v>
      </c>
      <c r="F35">
        <v>1</v>
      </c>
      <c r="G35" s="54">
        <v>0.19</v>
      </c>
    </row>
    <row r="36" spans="1:7" x14ac:dyDescent="0.25">
      <c r="A36" t="s">
        <v>38</v>
      </c>
      <c r="B36" t="s">
        <v>100</v>
      </c>
      <c r="C36" t="s">
        <v>66</v>
      </c>
      <c r="D36" t="s">
        <v>57</v>
      </c>
      <c r="E36">
        <v>7</v>
      </c>
      <c r="F36">
        <v>3</v>
      </c>
      <c r="G36" s="54">
        <v>0.28000000000000003</v>
      </c>
    </row>
    <row r="37" spans="1:7" x14ac:dyDescent="0.25">
      <c r="A37" t="s">
        <v>38</v>
      </c>
      <c r="B37" t="s">
        <v>101</v>
      </c>
      <c r="C37" t="s">
        <v>66</v>
      </c>
      <c r="D37" t="s">
        <v>57</v>
      </c>
      <c r="E37">
        <v>7</v>
      </c>
      <c r="F37">
        <v>5</v>
      </c>
      <c r="G37" s="54">
        <v>0.36</v>
      </c>
    </row>
    <row r="38" spans="1:7" x14ac:dyDescent="0.25">
      <c r="A38" t="s">
        <v>27</v>
      </c>
      <c r="B38" t="s">
        <v>99</v>
      </c>
      <c r="C38" t="s">
        <v>65</v>
      </c>
      <c r="D38" t="s">
        <v>59</v>
      </c>
      <c r="E38">
        <v>1</v>
      </c>
      <c r="F38">
        <v>1</v>
      </c>
      <c r="G38" s="54">
        <v>0.5</v>
      </c>
    </row>
    <row r="39" spans="1:7" x14ac:dyDescent="0.25">
      <c r="A39" t="s">
        <v>27</v>
      </c>
      <c r="B39" t="s">
        <v>100</v>
      </c>
      <c r="C39" t="s">
        <v>65</v>
      </c>
      <c r="D39" t="s">
        <v>59</v>
      </c>
      <c r="E39">
        <v>1</v>
      </c>
      <c r="F39">
        <v>3</v>
      </c>
      <c r="G39" s="54">
        <v>0.47</v>
      </c>
    </row>
    <row r="40" spans="1:7" x14ac:dyDescent="0.25">
      <c r="A40" t="s">
        <v>27</v>
      </c>
      <c r="B40" t="s">
        <v>101</v>
      </c>
      <c r="C40" t="s">
        <v>65</v>
      </c>
      <c r="D40" t="s">
        <v>59</v>
      </c>
      <c r="E40">
        <v>1</v>
      </c>
      <c r="F40">
        <v>5</v>
      </c>
      <c r="G40" s="54">
        <v>0.42</v>
      </c>
    </row>
    <row r="41" spans="1:7" x14ac:dyDescent="0.25">
      <c r="A41" t="s">
        <v>27</v>
      </c>
      <c r="B41" t="s">
        <v>99</v>
      </c>
      <c r="C41" t="s">
        <v>65</v>
      </c>
      <c r="D41" t="s">
        <v>58</v>
      </c>
      <c r="E41">
        <v>2</v>
      </c>
      <c r="F41">
        <v>1</v>
      </c>
      <c r="G41" s="54">
        <v>0.22</v>
      </c>
    </row>
    <row r="42" spans="1:7" x14ac:dyDescent="0.25">
      <c r="A42" t="s">
        <v>27</v>
      </c>
      <c r="B42" t="s">
        <v>100</v>
      </c>
      <c r="C42" t="s">
        <v>65</v>
      </c>
      <c r="D42" t="s">
        <v>58</v>
      </c>
      <c r="E42">
        <v>2</v>
      </c>
      <c r="F42">
        <v>3</v>
      </c>
      <c r="G42" s="54">
        <v>0.22</v>
      </c>
    </row>
    <row r="43" spans="1:7" x14ac:dyDescent="0.25">
      <c r="A43" t="s">
        <v>27</v>
      </c>
      <c r="B43" t="s">
        <v>101</v>
      </c>
      <c r="C43" t="s">
        <v>65</v>
      </c>
      <c r="D43" t="s">
        <v>58</v>
      </c>
      <c r="E43">
        <v>2</v>
      </c>
      <c r="F43">
        <v>5</v>
      </c>
      <c r="G43" s="54">
        <v>0.26</v>
      </c>
    </row>
    <row r="44" spans="1:7" x14ac:dyDescent="0.25">
      <c r="A44" t="s">
        <v>27</v>
      </c>
      <c r="B44" t="s">
        <v>99</v>
      </c>
      <c r="C44" t="s">
        <v>65</v>
      </c>
      <c r="D44" t="s">
        <v>57</v>
      </c>
      <c r="E44">
        <v>3</v>
      </c>
      <c r="F44">
        <v>1</v>
      </c>
      <c r="G44" s="54">
        <v>0.28000000000000003</v>
      </c>
    </row>
    <row r="45" spans="1:7" x14ac:dyDescent="0.25">
      <c r="A45" t="s">
        <v>27</v>
      </c>
      <c r="B45" t="s">
        <v>100</v>
      </c>
      <c r="C45" t="s">
        <v>65</v>
      </c>
      <c r="D45" t="s">
        <v>57</v>
      </c>
      <c r="E45">
        <v>3</v>
      </c>
      <c r="F45">
        <v>3</v>
      </c>
      <c r="G45" s="54">
        <v>0.31</v>
      </c>
    </row>
    <row r="46" spans="1:7" x14ac:dyDescent="0.25">
      <c r="A46" t="s">
        <v>27</v>
      </c>
      <c r="B46" t="s">
        <v>101</v>
      </c>
      <c r="C46" t="s">
        <v>65</v>
      </c>
      <c r="D46" t="s">
        <v>57</v>
      </c>
      <c r="E46">
        <v>3</v>
      </c>
      <c r="F46">
        <v>5</v>
      </c>
      <c r="G46" s="54">
        <v>0.32</v>
      </c>
    </row>
    <row r="47" spans="1:7" x14ac:dyDescent="0.25">
      <c r="A47" t="s">
        <v>27</v>
      </c>
      <c r="B47" t="s">
        <v>99</v>
      </c>
      <c r="C47" t="s">
        <v>66</v>
      </c>
      <c r="D47" t="s">
        <v>59</v>
      </c>
      <c r="E47">
        <v>5</v>
      </c>
      <c r="F47">
        <v>1</v>
      </c>
      <c r="G47" s="54">
        <v>0.55000000000000004</v>
      </c>
    </row>
    <row r="48" spans="1:7" x14ac:dyDescent="0.25">
      <c r="A48" t="s">
        <v>27</v>
      </c>
      <c r="B48" t="s">
        <v>100</v>
      </c>
      <c r="C48" t="s">
        <v>66</v>
      </c>
      <c r="D48" t="s">
        <v>59</v>
      </c>
      <c r="E48">
        <v>5</v>
      </c>
      <c r="F48">
        <v>3</v>
      </c>
      <c r="G48" s="54">
        <v>0.17</v>
      </c>
    </row>
    <row r="49" spans="1:7" x14ac:dyDescent="0.25">
      <c r="A49" t="s">
        <v>27</v>
      </c>
      <c r="B49" t="s">
        <v>101</v>
      </c>
      <c r="C49" t="s">
        <v>66</v>
      </c>
      <c r="D49" t="s">
        <v>59</v>
      </c>
      <c r="E49">
        <v>5</v>
      </c>
      <c r="F49">
        <v>5</v>
      </c>
      <c r="G49" s="54">
        <v>0.2</v>
      </c>
    </row>
    <row r="50" spans="1:7" x14ac:dyDescent="0.25">
      <c r="A50" t="s">
        <v>27</v>
      </c>
      <c r="B50" t="s">
        <v>99</v>
      </c>
      <c r="C50" t="s">
        <v>66</v>
      </c>
      <c r="D50" t="s">
        <v>58</v>
      </c>
      <c r="E50">
        <v>6</v>
      </c>
      <c r="F50">
        <v>1</v>
      </c>
      <c r="G50" s="54">
        <v>0.25</v>
      </c>
    </row>
    <row r="51" spans="1:7" x14ac:dyDescent="0.25">
      <c r="A51" t="s">
        <v>27</v>
      </c>
      <c r="B51" t="s">
        <v>100</v>
      </c>
      <c r="C51" t="s">
        <v>66</v>
      </c>
      <c r="D51" t="s">
        <v>58</v>
      </c>
      <c r="E51">
        <v>6</v>
      </c>
      <c r="F51">
        <v>3</v>
      </c>
      <c r="G51" s="54">
        <v>0.21</v>
      </c>
    </row>
    <row r="52" spans="1:7" x14ac:dyDescent="0.25">
      <c r="A52" t="s">
        <v>27</v>
      </c>
      <c r="B52" t="s">
        <v>101</v>
      </c>
      <c r="C52" t="s">
        <v>66</v>
      </c>
      <c r="D52" t="s">
        <v>58</v>
      </c>
      <c r="E52">
        <v>6</v>
      </c>
      <c r="F52">
        <v>5</v>
      </c>
      <c r="G52" s="54">
        <v>0.44</v>
      </c>
    </row>
    <row r="53" spans="1:7" x14ac:dyDescent="0.25">
      <c r="A53" t="s">
        <v>27</v>
      </c>
      <c r="B53" t="s">
        <v>99</v>
      </c>
      <c r="C53" t="s">
        <v>66</v>
      </c>
      <c r="D53" t="s">
        <v>57</v>
      </c>
      <c r="E53">
        <v>7</v>
      </c>
      <c r="F53">
        <v>1</v>
      </c>
      <c r="G53" s="35">
        <v>0.2</v>
      </c>
    </row>
    <row r="54" spans="1:7" x14ac:dyDescent="0.25">
      <c r="A54" t="s">
        <v>27</v>
      </c>
      <c r="B54" t="s">
        <v>100</v>
      </c>
      <c r="C54" t="s">
        <v>66</v>
      </c>
      <c r="D54" t="s">
        <v>57</v>
      </c>
      <c r="E54">
        <v>7</v>
      </c>
      <c r="F54">
        <v>3</v>
      </c>
      <c r="G54" s="35">
        <v>0.62</v>
      </c>
    </row>
    <row r="55" spans="1:7" x14ac:dyDescent="0.25">
      <c r="A55" t="s">
        <v>27</v>
      </c>
      <c r="B55" t="s">
        <v>101</v>
      </c>
      <c r="C55" t="s">
        <v>66</v>
      </c>
      <c r="D55" t="s">
        <v>57</v>
      </c>
      <c r="E55">
        <v>7</v>
      </c>
      <c r="F55">
        <v>5</v>
      </c>
      <c r="G55" s="35">
        <v>0.36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31"/>
  <sheetViews>
    <sheetView zoomScaleNormal="100" workbookViewId="0">
      <selection activeCell="F1" sqref="A1:F1"/>
    </sheetView>
  </sheetViews>
  <sheetFormatPr defaultRowHeight="15" x14ac:dyDescent="0.25"/>
  <cols>
    <col min="1" max="1" width="9.140625" style="9"/>
    <col min="2" max="3" width="13.28515625" style="22" bestFit="1" customWidth="1"/>
    <col min="4" max="4" width="9.140625" style="9"/>
    <col min="5" max="9" width="9.140625" style="21"/>
    <col min="10" max="10" width="16.7109375" style="21" customWidth="1"/>
    <col min="11" max="12" width="9.140625" style="21"/>
    <col min="16" max="16384" width="9.140625" style="21"/>
  </cols>
  <sheetData>
    <row r="1" spans="1:9" x14ac:dyDescent="0.25">
      <c r="A1" s="44" t="s">
        <v>51</v>
      </c>
      <c r="B1" s="44" t="s">
        <v>6</v>
      </c>
      <c r="C1" s="44" t="s">
        <v>5</v>
      </c>
      <c r="D1" s="44" t="s">
        <v>50</v>
      </c>
      <c r="E1" s="44" t="s">
        <v>49</v>
      </c>
      <c r="F1" s="44" t="s">
        <v>48</v>
      </c>
      <c r="I1" s="21" t="s">
        <v>47</v>
      </c>
    </row>
    <row r="2" spans="1:9" x14ac:dyDescent="0.25">
      <c r="A2" s="24"/>
      <c r="B2" s="25"/>
      <c r="C2" s="25"/>
      <c r="D2" s="24"/>
      <c r="F2" s="23"/>
      <c r="I2" s="21">
        <f ca="1">COUNTA(Actual1)+ROWS(Actual1)+1</f>
        <v>131</v>
      </c>
    </row>
    <row r="3" spans="1:9" x14ac:dyDescent="0.25">
      <c r="A3" s="24" t="str">
        <f t="shared" ref="A3:A14" si="0">IF(E3=INT(COLUMNS(Actual1)/2),INDEX(Label1,F3)," ")</f>
        <v xml:space="preserve"> </v>
      </c>
      <c r="B3" s="25">
        <f ca="1">INDEX((Actual1,Plan1),$F3,$E3,COLUMN(A2))</f>
        <v>703800</v>
      </c>
      <c r="C3" s="25">
        <f ca="1">INDEX((Actual1,Plan1),$F3,$E3,COLUMN(B2))</f>
        <v>668610</v>
      </c>
      <c r="D3" s="24">
        <f>0</f>
        <v>0</v>
      </c>
      <c r="E3" s="21">
        <f t="shared" ref="E3:E14" si="1">MOD(ROW(A2)-2,COLUMNS(Actual1)+1)+1</f>
        <v>1</v>
      </c>
      <c r="F3" s="23">
        <f t="shared" ref="F3:F14" si="2">INT((ROW(A2)-2)/(COLUMNS(Actual1)+1))+1</f>
        <v>1</v>
      </c>
      <c r="I3" s="21">
        <f>COLUMNS(Actual1)+1</f>
        <v>13</v>
      </c>
    </row>
    <row r="4" spans="1:9" x14ac:dyDescent="0.25">
      <c r="A4" s="24" t="str">
        <f t="shared" si="0"/>
        <v xml:space="preserve"> </v>
      </c>
      <c r="B4" s="25">
        <f ca="1">INDEX((Actual1,Plan1),$F4,$E4,COLUMN(A3))</f>
        <v>761300</v>
      </c>
      <c r="C4" s="25">
        <f ca="1">INDEX((Actual1,Plan1),$F4,$E4,COLUMN(B3))</f>
        <v>723235</v>
      </c>
      <c r="D4" s="24">
        <f>0</f>
        <v>0</v>
      </c>
      <c r="E4" s="21">
        <f t="shared" si="1"/>
        <v>2</v>
      </c>
      <c r="F4" s="23">
        <f t="shared" si="2"/>
        <v>1</v>
      </c>
    </row>
    <row r="5" spans="1:9" x14ac:dyDescent="0.25">
      <c r="A5" s="24" t="str">
        <f t="shared" si="0"/>
        <v xml:space="preserve"> </v>
      </c>
      <c r="B5" s="25">
        <f ca="1">INDEX((Actual1,Plan1),$F5,$E5,COLUMN(A4))</f>
        <v>752100</v>
      </c>
      <c r="C5" s="25">
        <f ca="1">INDEX((Actual1,Plan1),$F5,$E5,COLUMN(B4))</f>
        <v>714495</v>
      </c>
      <c r="D5" s="24">
        <f>0</f>
        <v>0</v>
      </c>
      <c r="E5" s="21">
        <f t="shared" si="1"/>
        <v>3</v>
      </c>
      <c r="F5" s="23">
        <f t="shared" si="2"/>
        <v>1</v>
      </c>
    </row>
    <row r="6" spans="1:9" x14ac:dyDescent="0.25">
      <c r="A6" s="24" t="str">
        <f t="shared" si="0"/>
        <v xml:space="preserve"> </v>
      </c>
      <c r="B6" s="25">
        <f ca="1">INDEX((Actual1,Plan1),$F6,$E6,COLUMN(A5))</f>
        <v>736000</v>
      </c>
      <c r="C6" s="25">
        <f ca="1">INDEX((Actual1,Plan1),$F6,$E6,COLUMN(B5))</f>
        <v>699200</v>
      </c>
      <c r="D6" s="24">
        <f>0</f>
        <v>0</v>
      </c>
      <c r="E6" s="21">
        <f t="shared" si="1"/>
        <v>4</v>
      </c>
      <c r="F6" s="23">
        <f t="shared" si="2"/>
        <v>1</v>
      </c>
    </row>
    <row r="7" spans="1:9" x14ac:dyDescent="0.25">
      <c r="A7" s="24" t="str">
        <f t="shared" si="0"/>
        <v xml:space="preserve"> </v>
      </c>
      <c r="B7" s="25">
        <f ca="1">INDEX((Actual1,Plan1),$F7,$E7,COLUMN(A6))</f>
        <v>678500</v>
      </c>
      <c r="C7" s="25">
        <f ca="1">INDEX((Actual1,Plan1),$F7,$E7,COLUMN(B6))</f>
        <v>644575</v>
      </c>
      <c r="D7" s="24">
        <f>0</f>
        <v>0</v>
      </c>
      <c r="E7" s="21">
        <f t="shared" si="1"/>
        <v>5</v>
      </c>
      <c r="F7" s="23">
        <f t="shared" si="2"/>
        <v>1</v>
      </c>
    </row>
    <row r="8" spans="1:9" x14ac:dyDescent="0.25">
      <c r="A8" s="24" t="str">
        <f t="shared" ca="1" si="0"/>
        <v>England</v>
      </c>
      <c r="B8" s="25">
        <f ca="1">INDEX((Actual1,Plan1),$F8,$E8,COLUMN(A7))</f>
        <v>692300</v>
      </c>
      <c r="C8" s="25">
        <f ca="1">INDEX((Actual1,Plan1),$F8,$E8,COLUMN(B7))</f>
        <v>657685</v>
      </c>
      <c r="D8" s="24">
        <f>0</f>
        <v>0</v>
      </c>
      <c r="E8" s="21">
        <f t="shared" si="1"/>
        <v>6</v>
      </c>
      <c r="F8" s="23">
        <f t="shared" si="2"/>
        <v>1</v>
      </c>
    </row>
    <row r="9" spans="1:9" x14ac:dyDescent="0.25">
      <c r="A9" s="24" t="str">
        <f t="shared" si="0"/>
        <v xml:space="preserve"> </v>
      </c>
      <c r="B9" s="25">
        <f ca="1">INDEX((Actual1,Plan1),$F9,$E9,COLUMN(A8))</f>
        <v>637100</v>
      </c>
      <c r="C9" s="25">
        <f ca="1">INDEX((Actual1,Plan1),$F9,$E9,COLUMN(B8))</f>
        <v>605245</v>
      </c>
      <c r="D9" s="24">
        <f>0</f>
        <v>0</v>
      </c>
      <c r="E9" s="21">
        <f t="shared" si="1"/>
        <v>7</v>
      </c>
      <c r="F9" s="23">
        <f t="shared" si="2"/>
        <v>1</v>
      </c>
    </row>
    <row r="10" spans="1:9" x14ac:dyDescent="0.25">
      <c r="A10" s="24" t="str">
        <f t="shared" si="0"/>
        <v xml:space="preserve"> </v>
      </c>
      <c r="B10" s="25">
        <f ca="1">INDEX((Actual1,Plan1),$F10,$E10,COLUMN(A9))</f>
        <v>598000</v>
      </c>
      <c r="C10" s="25">
        <f ca="1">INDEX((Actual1,Plan1),$F10,$E10,COLUMN(B9))</f>
        <v>568100</v>
      </c>
      <c r="D10" s="24">
        <f>0</f>
        <v>0</v>
      </c>
      <c r="E10" s="21">
        <f t="shared" si="1"/>
        <v>8</v>
      </c>
      <c r="F10" s="23">
        <f t="shared" si="2"/>
        <v>1</v>
      </c>
    </row>
    <row r="11" spans="1:9" x14ac:dyDescent="0.25">
      <c r="A11" s="24" t="str">
        <f t="shared" si="0"/>
        <v xml:space="preserve"> </v>
      </c>
      <c r="B11" s="25">
        <f ca="1">INDEX((Actual1,Plan1),$F11,$E11,COLUMN(A10))</f>
        <v>598000</v>
      </c>
      <c r="C11" s="25">
        <f ca="1">INDEX((Actual1,Plan1),$F11,$E11,COLUMN(B10))</f>
        <v>544180</v>
      </c>
      <c r="D11" s="24">
        <f>0</f>
        <v>0</v>
      </c>
      <c r="E11" s="21">
        <f t="shared" si="1"/>
        <v>9</v>
      </c>
      <c r="F11" s="23">
        <f t="shared" si="2"/>
        <v>1</v>
      </c>
    </row>
    <row r="12" spans="1:9" x14ac:dyDescent="0.25">
      <c r="A12" s="24" t="str">
        <f t="shared" si="0"/>
        <v xml:space="preserve"> </v>
      </c>
      <c r="B12" s="25">
        <f ca="1">INDEX((Actual1,Plan1),$F12,$E12,COLUMN(A11))</f>
        <v>604900</v>
      </c>
      <c r="C12" s="25">
        <f ca="1">INDEX((Actual1,Plan1),$F12,$E12,COLUMN(B11))</f>
        <v>550459</v>
      </c>
      <c r="D12" s="24">
        <f>0</f>
        <v>0</v>
      </c>
      <c r="E12" s="21">
        <f t="shared" si="1"/>
        <v>10</v>
      </c>
      <c r="F12" s="23">
        <f t="shared" si="2"/>
        <v>1</v>
      </c>
    </row>
    <row r="13" spans="1:9" x14ac:dyDescent="0.25">
      <c r="A13" s="24" t="str">
        <f t="shared" si="0"/>
        <v xml:space="preserve"> </v>
      </c>
      <c r="B13" s="25">
        <f ca="1">INDEX((Actual1,Plan1),$F13,$E13,COLUMN(A12))</f>
        <v>657800</v>
      </c>
      <c r="C13" s="25">
        <f ca="1">INDEX((Actual1,Plan1),$F13,$E13,COLUMN(B12))</f>
        <v>598598</v>
      </c>
      <c r="D13" s="24">
        <f>0</f>
        <v>0</v>
      </c>
      <c r="E13" s="21">
        <f t="shared" si="1"/>
        <v>11</v>
      </c>
      <c r="F13" s="23">
        <f t="shared" si="2"/>
        <v>1</v>
      </c>
    </row>
    <row r="14" spans="1:9" x14ac:dyDescent="0.25">
      <c r="A14" s="24" t="str">
        <f t="shared" si="0"/>
        <v xml:space="preserve"> </v>
      </c>
      <c r="B14" s="25">
        <f ca="1">INDEX((Actual1,Plan1),$F14,$E14,COLUMN(A13))</f>
        <v>678500</v>
      </c>
      <c r="C14" s="25">
        <f ca="1">INDEX((Actual1,Plan1),$F14,$E14,COLUMN(B13))</f>
        <v>617435</v>
      </c>
      <c r="D14" s="24">
        <f>0</f>
        <v>0</v>
      </c>
      <c r="E14" s="21">
        <f t="shared" si="1"/>
        <v>12</v>
      </c>
      <c r="F14" s="23">
        <f t="shared" si="2"/>
        <v>1</v>
      </c>
    </row>
    <row r="15" spans="1:9" x14ac:dyDescent="0.25">
      <c r="A15" s="24"/>
      <c r="B15" s="25"/>
      <c r="C15" s="25"/>
      <c r="D15" s="24"/>
      <c r="F15" s="23"/>
    </row>
    <row r="16" spans="1:9" x14ac:dyDescent="0.25">
      <c r="A16" s="24" t="str">
        <f t="shared" ref="A16:A27" si="3">IF(E16=INT(COLUMNS(Actual1)/2),INDEX(Label1,F16)," ")</f>
        <v xml:space="preserve"> </v>
      </c>
      <c r="B16" s="25">
        <f ca="1">INDEX((Actual1,Plan1),$F16,$E16,COLUMN(A15))</f>
        <v>535900</v>
      </c>
      <c r="C16" s="25">
        <f ca="1">INDEX((Actual1,Plan1),$F16,$E16,COLUMN(B15))</f>
        <v>509105</v>
      </c>
      <c r="D16" s="24">
        <f>0</f>
        <v>0</v>
      </c>
      <c r="E16" s="21">
        <f t="shared" ref="E16:E27" si="4">MOD(ROW(A15)-2,COLUMNS(Actual1)+1)+1</f>
        <v>1</v>
      </c>
      <c r="F16" s="23">
        <f t="shared" ref="F16:F27" si="5">INT((ROW(A15)-2)/(COLUMNS(Actual1)+1))+1</f>
        <v>2</v>
      </c>
    </row>
    <row r="17" spans="1:6" x14ac:dyDescent="0.25">
      <c r="A17" s="24" t="str">
        <f t="shared" si="3"/>
        <v xml:space="preserve"> </v>
      </c>
      <c r="B17" s="25">
        <f ca="1">INDEX((Actual1,Plan1),$F17,$E17,COLUMN(A16))</f>
        <v>526700</v>
      </c>
      <c r="C17" s="25">
        <f ca="1">INDEX((Actual1,Plan1),$F17,$E17,COLUMN(B16))</f>
        <v>500365</v>
      </c>
      <c r="D17" s="24">
        <f>0</f>
        <v>0</v>
      </c>
      <c r="E17" s="21">
        <f t="shared" si="4"/>
        <v>2</v>
      </c>
      <c r="F17" s="23">
        <f t="shared" si="5"/>
        <v>2</v>
      </c>
    </row>
    <row r="18" spans="1:6" x14ac:dyDescent="0.25">
      <c r="A18" s="24" t="str">
        <f t="shared" si="3"/>
        <v xml:space="preserve"> </v>
      </c>
      <c r="B18" s="25">
        <f ca="1">INDEX((Actual1,Plan1),$F18,$E18,COLUMN(A17))</f>
        <v>512900</v>
      </c>
      <c r="C18" s="25">
        <f ca="1">INDEX((Actual1,Plan1),$F18,$E18,COLUMN(B17))</f>
        <v>487255</v>
      </c>
      <c r="D18" s="24">
        <f>0</f>
        <v>0</v>
      </c>
      <c r="E18" s="21">
        <f t="shared" si="4"/>
        <v>3</v>
      </c>
      <c r="F18" s="23">
        <f t="shared" si="5"/>
        <v>2</v>
      </c>
    </row>
    <row r="19" spans="1:6" x14ac:dyDescent="0.25">
      <c r="A19" s="24" t="str">
        <f t="shared" si="3"/>
        <v xml:space="preserve"> </v>
      </c>
      <c r="B19" s="25">
        <f ca="1">INDEX((Actual1,Plan1),$F19,$E19,COLUMN(A18))</f>
        <v>496800</v>
      </c>
      <c r="C19" s="25">
        <f ca="1">INDEX((Actual1,Plan1),$F19,$E19,COLUMN(B18))</f>
        <v>471960</v>
      </c>
      <c r="D19" s="24">
        <f>0</f>
        <v>0</v>
      </c>
      <c r="E19" s="21">
        <f t="shared" si="4"/>
        <v>4</v>
      </c>
      <c r="F19" s="23">
        <f t="shared" si="5"/>
        <v>2</v>
      </c>
    </row>
    <row r="20" spans="1:6" x14ac:dyDescent="0.25">
      <c r="A20" s="24" t="str">
        <f t="shared" si="3"/>
        <v xml:space="preserve"> </v>
      </c>
      <c r="B20" s="25">
        <f ca="1">INDEX((Actual1,Plan1),$F20,$E20,COLUMN(A19))</f>
        <v>517500</v>
      </c>
      <c r="C20" s="25">
        <f ca="1">INDEX((Actual1,Plan1),$F20,$E20,COLUMN(B19))</f>
        <v>491625</v>
      </c>
      <c r="D20" s="24">
        <f>0</f>
        <v>0</v>
      </c>
      <c r="E20" s="21">
        <f t="shared" si="4"/>
        <v>5</v>
      </c>
      <c r="F20" s="23">
        <f t="shared" si="5"/>
        <v>2</v>
      </c>
    </row>
    <row r="21" spans="1:6" x14ac:dyDescent="0.25">
      <c r="A21" s="24" t="str">
        <f t="shared" ca="1" si="3"/>
        <v>Scotland</v>
      </c>
      <c r="B21" s="25">
        <f ca="1">INDEX((Actual1,Plan1),$F21,$E21,COLUMN(A20))</f>
        <v>492200</v>
      </c>
      <c r="C21" s="25">
        <f ca="1">INDEX((Actual1,Plan1),$F21,$E21,COLUMN(B20))</f>
        <v>467590</v>
      </c>
      <c r="D21" s="24">
        <f>0</f>
        <v>0</v>
      </c>
      <c r="E21" s="21">
        <f t="shared" si="4"/>
        <v>6</v>
      </c>
      <c r="F21" s="23">
        <f t="shared" si="5"/>
        <v>2</v>
      </c>
    </row>
    <row r="22" spans="1:6" x14ac:dyDescent="0.25">
      <c r="A22" s="24" t="str">
        <f t="shared" si="3"/>
        <v xml:space="preserve"> </v>
      </c>
      <c r="B22" s="25">
        <f ca="1">INDEX((Actual1,Plan1),$F22,$E22,COLUMN(A21))</f>
        <v>441600</v>
      </c>
      <c r="C22" s="25">
        <f ca="1">INDEX((Actual1,Plan1),$F22,$E22,COLUMN(B21))</f>
        <v>419520</v>
      </c>
      <c r="D22" s="24">
        <f>0</f>
        <v>0</v>
      </c>
      <c r="E22" s="21">
        <f t="shared" si="4"/>
        <v>7</v>
      </c>
      <c r="F22" s="23">
        <f t="shared" si="5"/>
        <v>2</v>
      </c>
    </row>
    <row r="23" spans="1:6" x14ac:dyDescent="0.25">
      <c r="A23" s="24" t="str">
        <f t="shared" si="3"/>
        <v xml:space="preserve"> </v>
      </c>
      <c r="B23" s="25">
        <f ca="1">INDEX((Actual1,Plan1),$F23,$E23,COLUMN(A22))</f>
        <v>416300</v>
      </c>
      <c r="C23" s="25">
        <f ca="1">INDEX((Actual1,Plan1),$F23,$E23,COLUMN(B22))</f>
        <v>395485</v>
      </c>
      <c r="D23" s="24">
        <f>0</f>
        <v>0</v>
      </c>
      <c r="E23" s="21">
        <f t="shared" si="4"/>
        <v>8</v>
      </c>
      <c r="F23" s="23">
        <f t="shared" si="5"/>
        <v>2</v>
      </c>
    </row>
    <row r="24" spans="1:6" x14ac:dyDescent="0.25">
      <c r="A24" s="24" t="str">
        <f t="shared" si="3"/>
        <v xml:space="preserve"> </v>
      </c>
      <c r="B24" s="25">
        <f ca="1">INDEX((Actual1,Plan1),$F24,$E24,COLUMN(A23))</f>
        <v>386400</v>
      </c>
      <c r="C24" s="25">
        <f ca="1">INDEX((Actual1,Plan1),$F24,$E24,COLUMN(B23))</f>
        <v>351624</v>
      </c>
      <c r="D24" s="24">
        <f>0</f>
        <v>0</v>
      </c>
      <c r="E24" s="21">
        <f t="shared" si="4"/>
        <v>9</v>
      </c>
      <c r="F24" s="23">
        <f t="shared" si="5"/>
        <v>2</v>
      </c>
    </row>
    <row r="25" spans="1:6" x14ac:dyDescent="0.25">
      <c r="A25" s="24" t="str">
        <f t="shared" si="3"/>
        <v xml:space="preserve"> </v>
      </c>
      <c r="B25" s="25">
        <f ca="1">INDEX((Actual1,Plan1),$F25,$E25,COLUMN(A24))</f>
        <v>420900</v>
      </c>
      <c r="C25" s="25">
        <f ca="1">INDEX((Actual1,Plan1),$F25,$E25,COLUMN(B24))</f>
        <v>383019</v>
      </c>
      <c r="D25" s="24">
        <f>0</f>
        <v>0</v>
      </c>
      <c r="E25" s="21">
        <f t="shared" si="4"/>
        <v>10</v>
      </c>
      <c r="F25" s="23">
        <f t="shared" si="5"/>
        <v>2</v>
      </c>
    </row>
    <row r="26" spans="1:6" x14ac:dyDescent="0.25">
      <c r="A26" s="24" t="str">
        <f t="shared" si="3"/>
        <v xml:space="preserve"> </v>
      </c>
      <c r="B26" s="25">
        <f ca="1">INDEX((Actual1,Plan1),$F26,$E26,COLUMN(A25))</f>
        <v>404800</v>
      </c>
      <c r="C26" s="25">
        <f ca="1">INDEX((Actual1,Plan1),$F26,$E26,COLUMN(B25))</f>
        <v>368368</v>
      </c>
      <c r="D26" s="24">
        <f>0</f>
        <v>0</v>
      </c>
      <c r="E26" s="21">
        <f t="shared" si="4"/>
        <v>11</v>
      </c>
      <c r="F26" s="23">
        <f t="shared" si="5"/>
        <v>2</v>
      </c>
    </row>
    <row r="27" spans="1:6" x14ac:dyDescent="0.25">
      <c r="A27" s="24" t="str">
        <f t="shared" si="3"/>
        <v xml:space="preserve"> </v>
      </c>
      <c r="B27" s="25">
        <f ca="1">INDEX((Actual1,Plan1),$F27,$E27,COLUMN(A26))</f>
        <v>437000</v>
      </c>
      <c r="C27" s="25">
        <f ca="1">INDEX((Actual1,Plan1),$F27,$E27,COLUMN(B26))</f>
        <v>397670</v>
      </c>
      <c r="D27" s="24">
        <f>0</f>
        <v>0</v>
      </c>
      <c r="E27" s="21">
        <f t="shared" si="4"/>
        <v>12</v>
      </c>
      <c r="F27" s="23">
        <f t="shared" si="5"/>
        <v>2</v>
      </c>
    </row>
    <row r="28" spans="1:6" x14ac:dyDescent="0.25">
      <c r="A28" s="24"/>
      <c r="B28" s="25"/>
      <c r="C28" s="25"/>
      <c r="D28" s="24"/>
      <c r="F28" s="23"/>
    </row>
    <row r="29" spans="1:6" x14ac:dyDescent="0.25">
      <c r="A29" s="24" t="str">
        <f t="shared" ref="A29:A40" si="6">IF(E29=INT(COLUMNS(Actual1)/2),INDEX(Label1,F29)," ")</f>
        <v xml:space="preserve"> </v>
      </c>
      <c r="B29" s="25">
        <f ca="1">INDEX((Actual1,Plan1),$F29,$E29,COLUMN(A28))</f>
        <v>425500</v>
      </c>
      <c r="C29" s="25">
        <f ca="1">INDEX((Actual1,Plan1),$F29,$E29,COLUMN(B28))</f>
        <v>404225</v>
      </c>
      <c r="D29" s="24">
        <f>0</f>
        <v>0</v>
      </c>
      <c r="E29" s="21">
        <f t="shared" ref="E29:E40" si="7">MOD(ROW(A28)-2,COLUMNS(Actual1)+1)+1</f>
        <v>1</v>
      </c>
      <c r="F29" s="23">
        <f t="shared" ref="F29:F40" si="8">INT((ROW(A28)-2)/(COLUMNS(Actual1)+1))+1</f>
        <v>3</v>
      </c>
    </row>
    <row r="30" spans="1:6" x14ac:dyDescent="0.25">
      <c r="A30" s="24" t="str">
        <f t="shared" si="6"/>
        <v xml:space="preserve"> </v>
      </c>
      <c r="B30" s="25">
        <f ca="1">INDEX((Actual1,Plan1),$F30,$E30,COLUMN(A29))</f>
        <v>416300</v>
      </c>
      <c r="C30" s="25">
        <f ca="1">INDEX((Actual1,Plan1),$F30,$E30,COLUMN(B29))</f>
        <v>395485</v>
      </c>
      <c r="D30" s="24">
        <f>0</f>
        <v>0</v>
      </c>
      <c r="E30" s="21">
        <f t="shared" si="7"/>
        <v>2</v>
      </c>
      <c r="F30" s="23">
        <f t="shared" si="8"/>
        <v>3</v>
      </c>
    </row>
    <row r="31" spans="1:6" x14ac:dyDescent="0.25">
      <c r="A31" s="24" t="str">
        <f t="shared" si="6"/>
        <v xml:space="preserve"> </v>
      </c>
      <c r="B31" s="25">
        <f ca="1">INDEX((Actual1,Plan1),$F31,$E31,COLUMN(A30))</f>
        <v>404800</v>
      </c>
      <c r="C31" s="25">
        <f ca="1">INDEX((Actual1,Plan1),$F31,$E31,COLUMN(B30))</f>
        <v>384560</v>
      </c>
      <c r="D31" s="24">
        <f>0</f>
        <v>0</v>
      </c>
      <c r="E31" s="21">
        <f t="shared" si="7"/>
        <v>3</v>
      </c>
      <c r="F31" s="23">
        <f t="shared" si="8"/>
        <v>3</v>
      </c>
    </row>
    <row r="32" spans="1:6" x14ac:dyDescent="0.25">
      <c r="A32" s="24" t="str">
        <f t="shared" si="6"/>
        <v xml:space="preserve"> </v>
      </c>
      <c r="B32" s="25">
        <f ca="1">INDEX((Actual1,Plan1),$F32,$E32,COLUMN(A31))</f>
        <v>425500</v>
      </c>
      <c r="C32" s="25">
        <f ca="1">INDEX((Actual1,Plan1),$F32,$E32,COLUMN(B31))</f>
        <v>404225</v>
      </c>
      <c r="D32" s="24">
        <f>0</f>
        <v>0</v>
      </c>
      <c r="E32" s="21">
        <f t="shared" si="7"/>
        <v>4</v>
      </c>
      <c r="F32" s="23">
        <f t="shared" si="8"/>
        <v>3</v>
      </c>
    </row>
    <row r="33" spans="1:6" x14ac:dyDescent="0.25">
      <c r="A33" s="24" t="str">
        <f t="shared" si="6"/>
        <v xml:space="preserve"> </v>
      </c>
      <c r="B33" s="25">
        <f ca="1">INDEX((Actual1,Plan1),$F33,$E33,COLUMN(A32))</f>
        <v>450800</v>
      </c>
      <c r="C33" s="25">
        <f ca="1">INDEX((Actual1,Plan1),$F33,$E33,COLUMN(B32))</f>
        <v>428260</v>
      </c>
      <c r="D33" s="24">
        <f>0</f>
        <v>0</v>
      </c>
      <c r="E33" s="21">
        <f t="shared" si="7"/>
        <v>5</v>
      </c>
      <c r="F33" s="23">
        <f t="shared" si="8"/>
        <v>3</v>
      </c>
    </row>
    <row r="34" spans="1:6" x14ac:dyDescent="0.25">
      <c r="A34" s="24" t="str">
        <f t="shared" ca="1" si="6"/>
        <v>Wales</v>
      </c>
      <c r="B34" s="25">
        <f ca="1">INDEX((Actual1,Plan1),$F34,$E34,COLUMN(A33))</f>
        <v>414000</v>
      </c>
      <c r="C34" s="25">
        <f ca="1">INDEX((Actual1,Plan1),$F34,$E34,COLUMN(B33))</f>
        <v>393300</v>
      </c>
      <c r="D34" s="24">
        <f>0</f>
        <v>0</v>
      </c>
      <c r="E34" s="21">
        <f t="shared" si="7"/>
        <v>6</v>
      </c>
      <c r="F34" s="23">
        <f t="shared" si="8"/>
        <v>3</v>
      </c>
    </row>
    <row r="35" spans="1:6" x14ac:dyDescent="0.25">
      <c r="A35" s="24" t="str">
        <f t="shared" si="6"/>
        <v xml:space="preserve"> </v>
      </c>
      <c r="B35" s="25">
        <f ca="1">INDEX((Actual1,Plan1),$F35,$E35,COLUMN(A34))</f>
        <v>377200</v>
      </c>
      <c r="C35" s="25">
        <f ca="1">INDEX((Actual1,Plan1),$F35,$E35,COLUMN(B34))</f>
        <v>358340</v>
      </c>
      <c r="D35" s="24">
        <f>0</f>
        <v>0</v>
      </c>
      <c r="E35" s="21">
        <f t="shared" si="7"/>
        <v>7</v>
      </c>
      <c r="F35" s="23">
        <f t="shared" si="8"/>
        <v>3</v>
      </c>
    </row>
    <row r="36" spans="1:6" x14ac:dyDescent="0.25">
      <c r="A36" s="24" t="str">
        <f t="shared" si="6"/>
        <v xml:space="preserve"> </v>
      </c>
      <c r="B36" s="25">
        <f ca="1">INDEX((Actual1,Plan1),$F36,$E36,COLUMN(A35))</f>
        <v>365700</v>
      </c>
      <c r="C36" s="25">
        <f ca="1">INDEX((Actual1,Plan1),$F36,$E36,COLUMN(B35))</f>
        <v>347415</v>
      </c>
      <c r="D36" s="24">
        <f>0</f>
        <v>0</v>
      </c>
      <c r="E36" s="21">
        <f t="shared" si="7"/>
        <v>8</v>
      </c>
      <c r="F36" s="23">
        <f t="shared" si="8"/>
        <v>3</v>
      </c>
    </row>
    <row r="37" spans="1:6" x14ac:dyDescent="0.25">
      <c r="A37" s="24" t="str">
        <f t="shared" si="6"/>
        <v xml:space="preserve"> </v>
      </c>
      <c r="B37" s="25">
        <f ca="1">INDEX((Actual1,Plan1),$F37,$E37,COLUMN(A36))</f>
        <v>384100</v>
      </c>
      <c r="C37" s="25">
        <f ca="1">INDEX((Actual1,Plan1),$F37,$E37,COLUMN(B36))</f>
        <v>349531</v>
      </c>
      <c r="D37" s="24">
        <f>0</f>
        <v>0</v>
      </c>
      <c r="E37" s="21">
        <f t="shared" si="7"/>
        <v>9</v>
      </c>
      <c r="F37" s="23">
        <f t="shared" si="8"/>
        <v>3</v>
      </c>
    </row>
    <row r="38" spans="1:6" x14ac:dyDescent="0.25">
      <c r="A38" s="24" t="str">
        <f t="shared" si="6"/>
        <v xml:space="preserve"> </v>
      </c>
      <c r="B38" s="25">
        <f ca="1">INDEX((Actual1,Plan1),$F38,$E38,COLUMN(A37))</f>
        <v>423200</v>
      </c>
      <c r="C38" s="25">
        <f ca="1">INDEX((Actual1,Plan1),$F38,$E38,COLUMN(B37))</f>
        <v>385112</v>
      </c>
      <c r="D38" s="24">
        <f>0</f>
        <v>0</v>
      </c>
      <c r="E38" s="21">
        <f t="shared" si="7"/>
        <v>10</v>
      </c>
      <c r="F38" s="23">
        <f t="shared" si="8"/>
        <v>3</v>
      </c>
    </row>
    <row r="39" spans="1:6" x14ac:dyDescent="0.25">
      <c r="A39" s="24" t="str">
        <f t="shared" si="6"/>
        <v xml:space="preserve"> </v>
      </c>
      <c r="B39" s="25">
        <f ca="1">INDEX((Actual1,Plan1),$F39,$E39,COLUMN(A38))</f>
        <v>414000</v>
      </c>
      <c r="C39" s="25">
        <f ca="1">INDEX((Actual1,Plan1),$F39,$E39,COLUMN(B38))</f>
        <v>376740</v>
      </c>
      <c r="D39" s="24">
        <f>0</f>
        <v>0</v>
      </c>
      <c r="E39" s="21">
        <f t="shared" si="7"/>
        <v>11</v>
      </c>
      <c r="F39" s="23">
        <f t="shared" si="8"/>
        <v>3</v>
      </c>
    </row>
    <row r="40" spans="1:6" x14ac:dyDescent="0.25">
      <c r="A40" s="24" t="str">
        <f t="shared" si="6"/>
        <v xml:space="preserve"> </v>
      </c>
      <c r="B40" s="25">
        <f ca="1">INDEX((Actual1,Plan1),$F40,$E40,COLUMN(A39))</f>
        <v>434700</v>
      </c>
      <c r="C40" s="25">
        <f ca="1">INDEX((Actual1,Plan1),$F40,$E40,COLUMN(B39))</f>
        <v>395577</v>
      </c>
      <c r="D40" s="24">
        <f>0</f>
        <v>0</v>
      </c>
      <c r="E40" s="21">
        <f t="shared" si="7"/>
        <v>12</v>
      </c>
      <c r="F40" s="23">
        <f t="shared" si="8"/>
        <v>3</v>
      </c>
    </row>
    <row r="41" spans="1:6" x14ac:dyDescent="0.25">
      <c r="A41" s="24"/>
      <c r="B41" s="25"/>
      <c r="C41" s="25"/>
      <c r="D41" s="24"/>
      <c r="F41" s="23"/>
    </row>
    <row r="42" spans="1:6" x14ac:dyDescent="0.25">
      <c r="A42" s="24" t="str">
        <f t="shared" ref="A42:A53" si="9">IF(E42=INT(COLUMNS(Actual1)/2),INDEX(Label1,F42)," ")</f>
        <v xml:space="preserve"> </v>
      </c>
      <c r="B42" s="25">
        <f ca="1">INDEX((Actual1,Plan1),$F42,$E42,COLUMN(A41))</f>
        <v>742900</v>
      </c>
      <c r="C42" s="25">
        <f ca="1">INDEX((Actual1,Plan1),$F42,$E42,COLUMN(B41))</f>
        <v>705755</v>
      </c>
      <c r="D42" s="24">
        <f>0</f>
        <v>0</v>
      </c>
      <c r="E42" s="21">
        <f t="shared" ref="E42:E53" si="10">MOD(ROW(A41)-2,COLUMNS(Actual1)+1)+1</f>
        <v>1</v>
      </c>
      <c r="F42" s="23">
        <f t="shared" ref="F42:F53" si="11">INT((ROW(A41)-2)/(COLUMNS(Actual1)+1))+1</f>
        <v>4</v>
      </c>
    </row>
    <row r="43" spans="1:6" x14ac:dyDescent="0.25">
      <c r="A43" s="24" t="str">
        <f t="shared" si="9"/>
        <v xml:space="preserve"> </v>
      </c>
      <c r="B43" s="25">
        <f ca="1">INDEX((Actual1,Plan1),$F43,$E43,COLUMN(A42))</f>
        <v>772800</v>
      </c>
      <c r="C43" s="25">
        <f ca="1">INDEX((Actual1,Plan1),$F43,$E43,COLUMN(B42))</f>
        <v>734160</v>
      </c>
      <c r="D43" s="24">
        <f>0</f>
        <v>0</v>
      </c>
      <c r="E43" s="21">
        <f t="shared" si="10"/>
        <v>2</v>
      </c>
      <c r="F43" s="23">
        <f t="shared" si="11"/>
        <v>4</v>
      </c>
    </row>
    <row r="44" spans="1:6" x14ac:dyDescent="0.25">
      <c r="A44" s="24" t="str">
        <f t="shared" si="9"/>
        <v xml:space="preserve"> </v>
      </c>
      <c r="B44" s="25">
        <f ca="1">INDEX((Actual1,Plan1),$F44,$E44,COLUMN(A43))</f>
        <v>777400</v>
      </c>
      <c r="C44" s="25">
        <f ca="1">INDEX((Actual1,Plan1),$F44,$E44,COLUMN(B43))</f>
        <v>738530</v>
      </c>
      <c r="D44" s="24">
        <f>0</f>
        <v>0</v>
      </c>
      <c r="E44" s="21">
        <f t="shared" si="10"/>
        <v>3</v>
      </c>
      <c r="F44" s="23">
        <f t="shared" si="11"/>
        <v>4</v>
      </c>
    </row>
    <row r="45" spans="1:6" x14ac:dyDescent="0.25">
      <c r="A45" s="24" t="str">
        <f t="shared" si="9"/>
        <v xml:space="preserve"> </v>
      </c>
      <c r="B45" s="25">
        <f ca="1">INDEX((Actual1,Plan1),$F45,$E45,COLUMN(A44))</f>
        <v>731400</v>
      </c>
      <c r="C45" s="25">
        <f ca="1">INDEX((Actual1,Plan1),$F45,$E45,COLUMN(B44))</f>
        <v>694830</v>
      </c>
      <c r="D45" s="24">
        <f>0</f>
        <v>0</v>
      </c>
      <c r="E45" s="21">
        <f t="shared" si="10"/>
        <v>4</v>
      </c>
      <c r="F45" s="23">
        <f t="shared" si="11"/>
        <v>4</v>
      </c>
    </row>
    <row r="46" spans="1:6" x14ac:dyDescent="0.25">
      <c r="A46" s="24" t="str">
        <f t="shared" si="9"/>
        <v xml:space="preserve"> </v>
      </c>
      <c r="B46" s="25">
        <f ca="1">INDEX((Actual1,Plan1),$F46,$E46,COLUMN(A45))</f>
        <v>752100</v>
      </c>
      <c r="C46" s="25">
        <f ca="1">INDEX((Actual1,Plan1),$F46,$E46,COLUMN(B45))</f>
        <v>714495</v>
      </c>
      <c r="D46" s="24">
        <f>0</f>
        <v>0</v>
      </c>
      <c r="E46" s="21">
        <f t="shared" si="10"/>
        <v>5</v>
      </c>
      <c r="F46" s="23">
        <f t="shared" si="11"/>
        <v>4</v>
      </c>
    </row>
    <row r="47" spans="1:6" x14ac:dyDescent="0.25">
      <c r="A47" s="24" t="str">
        <f t="shared" ca="1" si="9"/>
        <v>Ireland</v>
      </c>
      <c r="B47" s="25">
        <f ca="1">INDEX((Actual1,Plan1),$F47,$E47,COLUMN(A46))</f>
        <v>791199.99999999988</v>
      </c>
      <c r="C47" s="25">
        <f ca="1">INDEX((Actual1,Plan1),$F47,$E47,COLUMN(B46))</f>
        <v>751639.99999999988</v>
      </c>
      <c r="D47" s="24">
        <f>0</f>
        <v>0</v>
      </c>
      <c r="E47" s="21">
        <f t="shared" si="10"/>
        <v>6</v>
      </c>
      <c r="F47" s="23">
        <f t="shared" si="11"/>
        <v>4</v>
      </c>
    </row>
    <row r="48" spans="1:6" x14ac:dyDescent="0.25">
      <c r="A48" s="24" t="str">
        <f t="shared" si="9"/>
        <v xml:space="preserve"> </v>
      </c>
      <c r="B48" s="25">
        <f ca="1">INDEX((Actual1,Plan1),$F48,$E48,COLUMN(A47))</f>
        <v>837200</v>
      </c>
      <c r="C48" s="25">
        <f ca="1">INDEX((Actual1,Plan1),$F48,$E48,COLUMN(B47))</f>
        <v>795340</v>
      </c>
      <c r="D48" s="24">
        <f>0</f>
        <v>0</v>
      </c>
      <c r="E48" s="21">
        <f t="shared" si="10"/>
        <v>7</v>
      </c>
      <c r="F48" s="23">
        <f t="shared" si="11"/>
        <v>4</v>
      </c>
    </row>
    <row r="49" spans="1:6" x14ac:dyDescent="0.25">
      <c r="A49" s="24" t="str">
        <f t="shared" si="9"/>
        <v xml:space="preserve"> </v>
      </c>
      <c r="B49" s="25">
        <f ca="1">INDEX((Actual1,Plan1),$F49,$E49,COLUMN(A48))</f>
        <v>897000</v>
      </c>
      <c r="C49" s="25">
        <f ca="1">INDEX((Actual1,Plan1),$F49,$E49,COLUMN(B48))</f>
        <v>852150</v>
      </c>
      <c r="D49" s="24">
        <f>0</f>
        <v>0</v>
      </c>
      <c r="E49" s="21">
        <f t="shared" si="10"/>
        <v>8</v>
      </c>
      <c r="F49" s="23">
        <f t="shared" si="11"/>
        <v>4</v>
      </c>
    </row>
    <row r="50" spans="1:6" x14ac:dyDescent="0.25">
      <c r="A50" s="24" t="str">
        <f t="shared" si="9"/>
        <v xml:space="preserve"> </v>
      </c>
      <c r="B50" s="25">
        <f ca="1">INDEX((Actual1,Plan1),$F50,$E50,COLUMN(A49))</f>
        <v>816500</v>
      </c>
      <c r="C50" s="25">
        <f ca="1">INDEX((Actual1,Plan1),$F50,$E50,COLUMN(B49))</f>
        <v>743015</v>
      </c>
      <c r="D50" s="24">
        <f>0</f>
        <v>0</v>
      </c>
      <c r="E50" s="21">
        <f t="shared" si="10"/>
        <v>9</v>
      </c>
      <c r="F50" s="23">
        <f t="shared" si="11"/>
        <v>4</v>
      </c>
    </row>
    <row r="51" spans="1:6" x14ac:dyDescent="0.25">
      <c r="A51" s="24" t="str">
        <f t="shared" si="9"/>
        <v xml:space="preserve"> </v>
      </c>
      <c r="B51" s="25">
        <f ca="1">INDEX((Actual1,Plan1),$F51,$E51,COLUMN(A50))</f>
        <v>816500</v>
      </c>
      <c r="C51" s="25">
        <f ca="1">INDEX((Actual1,Plan1),$F51,$E51,COLUMN(B50))</f>
        <v>743015</v>
      </c>
      <c r="D51" s="24">
        <f>0</f>
        <v>0</v>
      </c>
      <c r="E51" s="21">
        <f t="shared" si="10"/>
        <v>10</v>
      </c>
      <c r="F51" s="23">
        <f t="shared" si="11"/>
        <v>4</v>
      </c>
    </row>
    <row r="52" spans="1:6" x14ac:dyDescent="0.25">
      <c r="A52" s="24" t="str">
        <f t="shared" si="9"/>
        <v xml:space="preserve"> </v>
      </c>
      <c r="B52" s="25">
        <f ca="1">INDEX((Actual1,Plan1),$F52,$E52,COLUMN(A51))</f>
        <v>880900</v>
      </c>
      <c r="C52" s="25">
        <f ca="1">INDEX((Actual1,Plan1),$F52,$E52,COLUMN(B51))</f>
        <v>801619</v>
      </c>
      <c r="D52" s="24">
        <f>0</f>
        <v>0</v>
      </c>
      <c r="E52" s="21">
        <f t="shared" si="10"/>
        <v>11</v>
      </c>
      <c r="F52" s="23">
        <f t="shared" si="11"/>
        <v>4</v>
      </c>
    </row>
    <row r="53" spans="1:6" x14ac:dyDescent="0.25">
      <c r="A53" s="24" t="str">
        <f t="shared" si="9"/>
        <v xml:space="preserve"> </v>
      </c>
      <c r="B53" s="25">
        <f ca="1">INDEX((Actual1,Plan1),$F53,$E53,COLUMN(A52))</f>
        <v>959100</v>
      </c>
      <c r="C53" s="25">
        <f ca="1">INDEX((Actual1,Plan1),$F53,$E53,COLUMN(B52))</f>
        <v>872781</v>
      </c>
      <c r="D53" s="24">
        <f>0</f>
        <v>0</v>
      </c>
      <c r="E53" s="21">
        <f t="shared" si="10"/>
        <v>12</v>
      </c>
      <c r="F53" s="23">
        <f t="shared" si="11"/>
        <v>4</v>
      </c>
    </row>
    <row r="54" spans="1:6" x14ac:dyDescent="0.25">
      <c r="A54" s="24"/>
      <c r="B54" s="25"/>
      <c r="C54" s="25"/>
      <c r="D54" s="24"/>
      <c r="F54" s="23"/>
    </row>
    <row r="55" spans="1:6" x14ac:dyDescent="0.25">
      <c r="A55" s="24" t="str">
        <f t="shared" ref="A55:A66" si="12">IF(E55=INT(COLUMNS(Actual1)/2),INDEX(Label1,F55)," ")</f>
        <v xml:space="preserve"> </v>
      </c>
      <c r="B55" s="25">
        <f ca="1">INDEX((Actual1,Plan1),$F55,$E55,COLUMN(A54))</f>
        <v>756700</v>
      </c>
      <c r="C55" s="25">
        <f ca="1">INDEX((Actual1,Plan1),$F55,$E55,COLUMN(B54))</f>
        <v>832370.00000000012</v>
      </c>
      <c r="D55" s="24">
        <f>0</f>
        <v>0</v>
      </c>
      <c r="E55" s="21">
        <f t="shared" ref="E55:E66" si="13">MOD(ROW(A54)-2,COLUMNS(Actual1)+1)+1</f>
        <v>1</v>
      </c>
      <c r="F55" s="23">
        <f t="shared" ref="F55:F66" si="14">INT((ROW(A54)-2)/(COLUMNS(Actual1)+1))+1</f>
        <v>5</v>
      </c>
    </row>
    <row r="56" spans="1:6" x14ac:dyDescent="0.25">
      <c r="A56" s="24" t="str">
        <f t="shared" si="12"/>
        <v xml:space="preserve"> </v>
      </c>
      <c r="B56" s="25">
        <f ca="1">INDEX((Actual1,Plan1),$F56,$E56,COLUMN(A55))</f>
        <v>786600.00000000012</v>
      </c>
      <c r="C56" s="25">
        <f ca="1">INDEX((Actual1,Plan1),$F56,$E56,COLUMN(B55))</f>
        <v>865260.00000000023</v>
      </c>
      <c r="D56" s="24">
        <f>0</f>
        <v>0</v>
      </c>
      <c r="E56" s="21">
        <f t="shared" si="13"/>
        <v>2</v>
      </c>
      <c r="F56" s="23">
        <f t="shared" si="14"/>
        <v>5</v>
      </c>
    </row>
    <row r="57" spans="1:6" x14ac:dyDescent="0.25">
      <c r="A57" s="24" t="str">
        <f t="shared" si="12"/>
        <v xml:space="preserve"> </v>
      </c>
      <c r="B57" s="25">
        <f ca="1">INDEX((Actual1,Plan1),$F57,$E57,COLUMN(A56))</f>
        <v>768200</v>
      </c>
      <c r="C57" s="25">
        <f ca="1">INDEX((Actual1,Plan1),$F57,$E57,COLUMN(B56))</f>
        <v>845020.00000000012</v>
      </c>
      <c r="D57" s="24">
        <f>0</f>
        <v>0</v>
      </c>
      <c r="E57" s="21">
        <f t="shared" si="13"/>
        <v>3</v>
      </c>
      <c r="F57" s="23">
        <f t="shared" si="14"/>
        <v>5</v>
      </c>
    </row>
    <row r="58" spans="1:6" x14ac:dyDescent="0.25">
      <c r="A58" s="24" t="str">
        <f t="shared" si="12"/>
        <v xml:space="preserve"> </v>
      </c>
      <c r="B58" s="25">
        <f ca="1">INDEX((Actual1,Plan1),$F58,$E58,COLUMN(A57))</f>
        <v>715300</v>
      </c>
      <c r="C58" s="25">
        <f ca="1">INDEX((Actual1,Plan1),$F58,$E58,COLUMN(B57))</f>
        <v>786830.00000000012</v>
      </c>
      <c r="D58" s="24">
        <f>0</f>
        <v>0</v>
      </c>
      <c r="E58" s="21">
        <f t="shared" si="13"/>
        <v>4</v>
      </c>
      <c r="F58" s="23">
        <f t="shared" si="14"/>
        <v>5</v>
      </c>
    </row>
    <row r="59" spans="1:6" x14ac:dyDescent="0.25">
      <c r="A59" s="24" t="str">
        <f t="shared" si="12"/>
        <v xml:space="preserve"> </v>
      </c>
      <c r="B59" s="25">
        <f ca="1">INDEX((Actual1,Plan1),$F59,$E59,COLUMN(A58))</f>
        <v>763600</v>
      </c>
      <c r="C59" s="25">
        <f ca="1">INDEX((Actual1,Plan1),$F59,$E59,COLUMN(B58))</f>
        <v>839960.00000000012</v>
      </c>
      <c r="D59" s="24">
        <f>0</f>
        <v>0</v>
      </c>
      <c r="E59" s="21">
        <f t="shared" si="13"/>
        <v>5</v>
      </c>
      <c r="F59" s="23">
        <f t="shared" si="14"/>
        <v>5</v>
      </c>
    </row>
    <row r="60" spans="1:6" x14ac:dyDescent="0.25">
      <c r="A60" s="24" t="str">
        <f t="shared" ca="1" si="12"/>
        <v>Germany</v>
      </c>
      <c r="B60" s="25">
        <f ca="1">INDEX((Actual1,Plan1),$F60,$E60,COLUMN(A59))</f>
        <v>710700</v>
      </c>
      <c r="C60" s="25">
        <f ca="1">INDEX((Actual1,Plan1),$F60,$E60,COLUMN(B59))</f>
        <v>781770.00000000012</v>
      </c>
      <c r="D60" s="24">
        <f>0</f>
        <v>0</v>
      </c>
      <c r="E60" s="21">
        <f t="shared" si="13"/>
        <v>6</v>
      </c>
      <c r="F60" s="23">
        <f t="shared" si="14"/>
        <v>5</v>
      </c>
    </row>
    <row r="61" spans="1:6" x14ac:dyDescent="0.25">
      <c r="A61" s="24" t="str">
        <f t="shared" si="12"/>
        <v xml:space="preserve"> </v>
      </c>
      <c r="B61" s="25">
        <f ca="1">INDEX((Actual1,Plan1),$F61,$E61,COLUMN(A60))</f>
        <v>724500</v>
      </c>
      <c r="C61" s="25">
        <f ca="1">INDEX((Actual1,Plan1),$F61,$E61,COLUMN(B60))</f>
        <v>796950.00000000012</v>
      </c>
      <c r="D61" s="24">
        <f>0</f>
        <v>0</v>
      </c>
      <c r="E61" s="21">
        <f t="shared" si="13"/>
        <v>7</v>
      </c>
      <c r="F61" s="23">
        <f t="shared" si="14"/>
        <v>5</v>
      </c>
    </row>
    <row r="62" spans="1:6" x14ac:dyDescent="0.25">
      <c r="A62" s="24" t="str">
        <f t="shared" si="12"/>
        <v xml:space="preserve"> </v>
      </c>
      <c r="B62" s="25">
        <f ca="1">INDEX((Actual1,Plan1),$F62,$E62,COLUMN(A61))</f>
        <v>731400</v>
      </c>
      <c r="C62" s="25">
        <f ca="1">INDEX((Actual1,Plan1),$F62,$E62,COLUMN(B61))</f>
        <v>665574</v>
      </c>
      <c r="D62" s="24">
        <f>0</f>
        <v>0</v>
      </c>
      <c r="E62" s="21">
        <f t="shared" si="13"/>
        <v>8</v>
      </c>
      <c r="F62" s="23">
        <f t="shared" si="14"/>
        <v>5</v>
      </c>
    </row>
    <row r="63" spans="1:6" x14ac:dyDescent="0.25">
      <c r="A63" s="24" t="str">
        <f t="shared" si="12"/>
        <v xml:space="preserve"> </v>
      </c>
      <c r="B63" s="25">
        <f ca="1">INDEX((Actual1,Plan1),$F63,$E63,COLUMN(A62))</f>
        <v>710700</v>
      </c>
      <c r="C63" s="25">
        <f ca="1">INDEX((Actual1,Plan1),$F63,$E63,COLUMN(B62))</f>
        <v>646737</v>
      </c>
      <c r="D63" s="24">
        <f>0</f>
        <v>0</v>
      </c>
      <c r="E63" s="21">
        <f t="shared" si="13"/>
        <v>9</v>
      </c>
      <c r="F63" s="23">
        <f t="shared" si="14"/>
        <v>5</v>
      </c>
    </row>
    <row r="64" spans="1:6" x14ac:dyDescent="0.25">
      <c r="A64" s="24" t="str">
        <f t="shared" si="12"/>
        <v xml:space="preserve"> </v>
      </c>
      <c r="B64" s="25">
        <f ca="1">INDEX((Actual1,Plan1),$F64,$E64,COLUMN(A63))</f>
        <v>690000</v>
      </c>
      <c r="C64" s="25">
        <f ca="1">INDEX((Actual1,Plan1),$F64,$E64,COLUMN(B63))</f>
        <v>627900</v>
      </c>
      <c r="D64" s="24">
        <f>0</f>
        <v>0</v>
      </c>
      <c r="E64" s="21">
        <f t="shared" si="13"/>
        <v>10</v>
      </c>
      <c r="F64" s="23">
        <f t="shared" si="14"/>
        <v>5</v>
      </c>
    </row>
    <row r="65" spans="1:6" x14ac:dyDescent="0.25">
      <c r="A65" s="24" t="str">
        <f t="shared" si="12"/>
        <v xml:space="preserve"> </v>
      </c>
      <c r="B65" s="25">
        <f ca="1">INDEX((Actual1,Plan1),$F65,$E65,COLUMN(A64))</f>
        <v>669300</v>
      </c>
      <c r="C65" s="25">
        <f ca="1">INDEX((Actual1,Plan1),$F65,$E65,COLUMN(B64))</f>
        <v>609063</v>
      </c>
      <c r="D65" s="24">
        <f>0</f>
        <v>0</v>
      </c>
      <c r="E65" s="21">
        <f t="shared" si="13"/>
        <v>11</v>
      </c>
      <c r="F65" s="23">
        <f t="shared" si="14"/>
        <v>5</v>
      </c>
    </row>
    <row r="66" spans="1:6" x14ac:dyDescent="0.25">
      <c r="A66" s="24" t="str">
        <f t="shared" si="12"/>
        <v xml:space="preserve"> </v>
      </c>
      <c r="B66" s="25">
        <f ca="1">INDEX((Actual1,Plan1),$F66,$E66,COLUMN(A65))</f>
        <v>662400</v>
      </c>
      <c r="C66" s="25">
        <f ca="1">INDEX((Actual1,Plan1),$F66,$E66,COLUMN(B65))</f>
        <v>602784</v>
      </c>
      <c r="D66" s="24">
        <f>0</f>
        <v>0</v>
      </c>
      <c r="E66" s="21">
        <f t="shared" si="13"/>
        <v>12</v>
      </c>
      <c r="F66" s="23">
        <f t="shared" si="14"/>
        <v>5</v>
      </c>
    </row>
    <row r="67" spans="1:6" x14ac:dyDescent="0.25">
      <c r="A67" s="24"/>
      <c r="B67" s="25"/>
      <c r="C67" s="25"/>
      <c r="D67" s="24"/>
      <c r="F67" s="23"/>
    </row>
    <row r="68" spans="1:6" x14ac:dyDescent="0.25">
      <c r="A68" s="24" t="str">
        <f t="shared" ref="A68:A79" si="15">IF(E68=INT(COLUMNS(Actual1)/2),INDEX(Label1,F68)," ")</f>
        <v xml:space="preserve"> </v>
      </c>
      <c r="B68" s="25">
        <f ca="1">INDEX((Actual1,Plan1),$F68,$E68,COLUMN(A67))</f>
        <v>841800</v>
      </c>
      <c r="C68" s="25">
        <f ca="1">INDEX((Actual1,Plan1),$F68,$E68,COLUMN(B67))</f>
        <v>799710</v>
      </c>
      <c r="D68" s="24">
        <f>0</f>
        <v>0</v>
      </c>
      <c r="E68" s="21">
        <f t="shared" ref="E68:E79" si="16">MOD(ROW(A67)-2,COLUMNS(Actual1)+1)+1</f>
        <v>1</v>
      </c>
      <c r="F68" s="23">
        <f t="shared" ref="F68:F79" si="17">INT((ROW(A67)-2)/(COLUMNS(Actual1)+1))+1</f>
        <v>6</v>
      </c>
    </row>
    <row r="69" spans="1:6" x14ac:dyDescent="0.25">
      <c r="A69" s="24" t="str">
        <f t="shared" si="15"/>
        <v xml:space="preserve"> </v>
      </c>
      <c r="B69" s="25">
        <f ca="1">INDEX((Actual1,Plan1),$F69,$E69,COLUMN(A68))</f>
        <v>860200</v>
      </c>
      <c r="C69" s="25">
        <f ca="1">INDEX((Actual1,Plan1),$F69,$E69,COLUMN(B68))</f>
        <v>817190</v>
      </c>
      <c r="D69" s="24">
        <f>0</f>
        <v>0</v>
      </c>
      <c r="E69" s="21">
        <f t="shared" si="16"/>
        <v>2</v>
      </c>
      <c r="F69" s="23">
        <f t="shared" si="17"/>
        <v>6</v>
      </c>
    </row>
    <row r="70" spans="1:6" x14ac:dyDescent="0.25">
      <c r="A70" s="24" t="str">
        <f t="shared" si="15"/>
        <v xml:space="preserve"> </v>
      </c>
      <c r="B70" s="25">
        <f ca="1">INDEX((Actual1,Plan1),$F70,$E70,COLUMN(A69))</f>
        <v>894700</v>
      </c>
      <c r="C70" s="25">
        <f ca="1">INDEX((Actual1,Plan1),$F70,$E70,COLUMN(B69))</f>
        <v>849965</v>
      </c>
      <c r="D70" s="24">
        <f>0</f>
        <v>0</v>
      </c>
      <c r="E70" s="21">
        <f t="shared" si="16"/>
        <v>3</v>
      </c>
      <c r="F70" s="23">
        <f t="shared" si="17"/>
        <v>6</v>
      </c>
    </row>
    <row r="71" spans="1:6" x14ac:dyDescent="0.25">
      <c r="A71" s="24" t="str">
        <f t="shared" si="15"/>
        <v xml:space="preserve"> </v>
      </c>
      <c r="B71" s="25">
        <f ca="1">INDEX((Actual1,Plan1),$F71,$E71,COLUMN(A70))</f>
        <v>814200</v>
      </c>
      <c r="C71" s="25">
        <f ca="1">INDEX((Actual1,Plan1),$F71,$E71,COLUMN(B70))</f>
        <v>773490</v>
      </c>
      <c r="D71" s="24">
        <f>0</f>
        <v>0</v>
      </c>
      <c r="E71" s="21">
        <f t="shared" si="16"/>
        <v>4</v>
      </c>
      <c r="F71" s="23">
        <f t="shared" si="17"/>
        <v>6</v>
      </c>
    </row>
    <row r="72" spans="1:6" x14ac:dyDescent="0.25">
      <c r="A72" s="24" t="str">
        <f t="shared" si="15"/>
        <v xml:space="preserve"> </v>
      </c>
      <c r="B72" s="25">
        <f ca="1">INDEX((Actual1,Plan1),$F72,$E72,COLUMN(A71))</f>
        <v>823400</v>
      </c>
      <c r="C72" s="25">
        <f ca="1">INDEX((Actual1,Plan1),$F72,$E72,COLUMN(B71))</f>
        <v>782230</v>
      </c>
      <c r="D72" s="24">
        <f>0</f>
        <v>0</v>
      </c>
      <c r="E72" s="21">
        <f t="shared" si="16"/>
        <v>5</v>
      </c>
      <c r="F72" s="23">
        <f t="shared" si="17"/>
        <v>6</v>
      </c>
    </row>
    <row r="73" spans="1:6" x14ac:dyDescent="0.25">
      <c r="A73" s="24" t="str">
        <f t="shared" ca="1" si="15"/>
        <v>France</v>
      </c>
      <c r="B73" s="25">
        <f ca="1">INDEX((Actual1,Plan1),$F73,$E73,COLUMN(A72))</f>
        <v>880900</v>
      </c>
      <c r="C73" s="25">
        <f ca="1">INDEX((Actual1,Plan1),$F73,$E73,COLUMN(B72))</f>
        <v>836855</v>
      </c>
      <c r="D73" s="24">
        <f>0</f>
        <v>0</v>
      </c>
      <c r="E73" s="21">
        <f t="shared" si="16"/>
        <v>6</v>
      </c>
      <c r="F73" s="23">
        <f t="shared" si="17"/>
        <v>6</v>
      </c>
    </row>
    <row r="74" spans="1:6" x14ac:dyDescent="0.25">
      <c r="A74" s="24" t="str">
        <f t="shared" si="15"/>
        <v xml:space="preserve"> </v>
      </c>
      <c r="B74" s="25">
        <f ca="1">INDEX((Actual1,Plan1),$F74,$E74,COLUMN(A73))</f>
        <v>862500</v>
      </c>
      <c r="C74" s="25">
        <f ca="1">INDEX((Actual1,Plan1),$F74,$E74,COLUMN(B73))</f>
        <v>819375</v>
      </c>
      <c r="D74" s="24">
        <f>0</f>
        <v>0</v>
      </c>
      <c r="E74" s="21">
        <f t="shared" si="16"/>
        <v>7</v>
      </c>
      <c r="F74" s="23">
        <f t="shared" si="17"/>
        <v>6</v>
      </c>
    </row>
    <row r="75" spans="1:6" x14ac:dyDescent="0.25">
      <c r="A75" s="24" t="str">
        <f t="shared" si="15"/>
        <v xml:space="preserve"> </v>
      </c>
      <c r="B75" s="25">
        <f ca="1">INDEX((Actual1,Plan1),$F75,$E75,COLUMN(A74))</f>
        <v>828000</v>
      </c>
      <c r="C75" s="25">
        <f ca="1">INDEX((Actual1,Plan1),$F75,$E75,COLUMN(B74))</f>
        <v>786600</v>
      </c>
      <c r="D75" s="24">
        <f>0</f>
        <v>0</v>
      </c>
      <c r="E75" s="21">
        <f t="shared" si="16"/>
        <v>8</v>
      </c>
      <c r="F75" s="23">
        <f t="shared" si="17"/>
        <v>6</v>
      </c>
    </row>
    <row r="76" spans="1:6" x14ac:dyDescent="0.25">
      <c r="A76" s="24" t="str">
        <f t="shared" si="15"/>
        <v xml:space="preserve"> </v>
      </c>
      <c r="B76" s="25">
        <f ca="1">INDEX((Actual1,Plan1),$F76,$E76,COLUMN(A75))</f>
        <v>795799.99999999988</v>
      </c>
      <c r="C76" s="25">
        <f ca="1">INDEX((Actual1,Plan1),$F76,$E76,COLUMN(B75))</f>
        <v>724177.99999999988</v>
      </c>
      <c r="D76" s="24">
        <f>0</f>
        <v>0</v>
      </c>
      <c r="E76" s="21">
        <f t="shared" si="16"/>
        <v>9</v>
      </c>
      <c r="F76" s="23">
        <f t="shared" si="17"/>
        <v>6</v>
      </c>
    </row>
    <row r="77" spans="1:6" x14ac:dyDescent="0.25">
      <c r="A77" s="24" t="str">
        <f t="shared" si="15"/>
        <v xml:space="preserve"> </v>
      </c>
      <c r="B77" s="25">
        <f ca="1">INDEX((Actual1,Plan1),$F77,$E77,COLUMN(A76))</f>
        <v>763600</v>
      </c>
      <c r="C77" s="25">
        <f ca="1">INDEX((Actual1,Plan1),$F77,$E77,COLUMN(B76))</f>
        <v>694876</v>
      </c>
      <c r="D77" s="24">
        <f>0</f>
        <v>0</v>
      </c>
      <c r="E77" s="21">
        <f t="shared" si="16"/>
        <v>10</v>
      </c>
      <c r="F77" s="23">
        <f t="shared" si="17"/>
        <v>6</v>
      </c>
    </row>
    <row r="78" spans="1:6" x14ac:dyDescent="0.25">
      <c r="A78" s="24" t="str">
        <f t="shared" si="15"/>
        <v xml:space="preserve"> </v>
      </c>
      <c r="B78" s="25">
        <f ca="1">INDEX((Actual1,Plan1),$F78,$E78,COLUMN(A77))</f>
        <v>770500</v>
      </c>
      <c r="C78" s="25">
        <f ca="1">INDEX((Actual1,Plan1),$F78,$E78,COLUMN(B77))</f>
        <v>701155</v>
      </c>
      <c r="D78" s="24">
        <f>0</f>
        <v>0</v>
      </c>
      <c r="E78" s="21">
        <f t="shared" si="16"/>
        <v>11</v>
      </c>
      <c r="F78" s="23">
        <f t="shared" si="17"/>
        <v>6</v>
      </c>
    </row>
    <row r="79" spans="1:6" x14ac:dyDescent="0.25">
      <c r="A79" s="24" t="str">
        <f t="shared" si="15"/>
        <v xml:space="preserve"> </v>
      </c>
      <c r="B79" s="25">
        <f ca="1">INDEX((Actual1,Plan1),$F79,$E79,COLUMN(A78))</f>
        <v>809600</v>
      </c>
      <c r="C79" s="25">
        <f ca="1">INDEX((Actual1,Plan1),$F79,$E79,COLUMN(B78))</f>
        <v>736736</v>
      </c>
      <c r="D79" s="24">
        <f>0</f>
        <v>0</v>
      </c>
      <c r="E79" s="21">
        <f t="shared" si="16"/>
        <v>12</v>
      </c>
      <c r="F79" s="23">
        <f t="shared" si="17"/>
        <v>6</v>
      </c>
    </row>
    <row r="80" spans="1:6" x14ac:dyDescent="0.25">
      <c r="A80" s="24"/>
      <c r="B80" s="25"/>
      <c r="C80" s="25"/>
      <c r="D80" s="24"/>
      <c r="F80" s="23"/>
    </row>
    <row r="81" spans="1:6" x14ac:dyDescent="0.25">
      <c r="A81" s="24" t="str">
        <f t="shared" ref="A81:A92" si="18">IF(E81=INT(COLUMNS(Actual1)/2),INDEX(Label1,F81)," ")</f>
        <v xml:space="preserve"> </v>
      </c>
      <c r="B81" s="25">
        <f ca="1">INDEX((Actual1,Plan1),$F81,$E81,COLUMN(A80))</f>
        <v>395599.99999999994</v>
      </c>
      <c r="C81" s="25">
        <f ca="1">INDEX((Actual1,Plan1),$F81,$E81,COLUMN(B80))</f>
        <v>381800</v>
      </c>
      <c r="D81" s="24">
        <f>0</f>
        <v>0</v>
      </c>
      <c r="E81" s="21">
        <f t="shared" ref="E81:E92" si="19">MOD(ROW(A80)-2,COLUMNS(Actual1)+1)+1</f>
        <v>1</v>
      </c>
      <c r="F81" s="23">
        <f t="shared" ref="F81:F92" si="20">INT((ROW(A80)-2)/(COLUMNS(Actual1)+1))+1</f>
        <v>7</v>
      </c>
    </row>
    <row r="82" spans="1:6" x14ac:dyDescent="0.25">
      <c r="A82" s="24" t="str">
        <f t="shared" si="18"/>
        <v xml:space="preserve"> </v>
      </c>
      <c r="B82" s="25">
        <f ca="1">INDEX((Actual1,Plan1),$F82,$E82,COLUMN(A81))</f>
        <v>386400</v>
      </c>
      <c r="C82" s="25">
        <f ca="1">INDEX((Actual1,Plan1),$F82,$E82,COLUMN(B81))</f>
        <v>345000</v>
      </c>
      <c r="D82" s="24">
        <f>0</f>
        <v>0</v>
      </c>
      <c r="E82" s="21">
        <f t="shared" si="19"/>
        <v>2</v>
      </c>
      <c r="F82" s="23">
        <f t="shared" si="20"/>
        <v>7</v>
      </c>
    </row>
    <row r="83" spans="1:6" x14ac:dyDescent="0.25">
      <c r="A83" s="24" t="str">
        <f t="shared" si="18"/>
        <v xml:space="preserve"> </v>
      </c>
      <c r="B83" s="25">
        <f ca="1">INDEX((Actual1,Plan1),$F83,$E83,COLUMN(A82))</f>
        <v>372600</v>
      </c>
      <c r="C83" s="25">
        <f ca="1">INDEX((Actual1,Plan1),$F83,$E83,COLUMN(B82))</f>
        <v>312800</v>
      </c>
      <c r="D83" s="24">
        <f>0</f>
        <v>0</v>
      </c>
      <c r="E83" s="21">
        <f t="shared" si="19"/>
        <v>3</v>
      </c>
      <c r="F83" s="23">
        <f t="shared" si="20"/>
        <v>7</v>
      </c>
    </row>
    <row r="84" spans="1:6" x14ac:dyDescent="0.25">
      <c r="A84" s="24" t="str">
        <f t="shared" si="18"/>
        <v xml:space="preserve"> </v>
      </c>
      <c r="B84" s="25">
        <f ca="1">INDEX((Actual1,Plan1),$F84,$E84,COLUMN(A83))</f>
        <v>354200</v>
      </c>
      <c r="C84" s="25">
        <f ca="1">INDEX((Actual1,Plan1),$F84,$E84,COLUMN(B83))</f>
        <v>280600</v>
      </c>
      <c r="D84" s="24">
        <f>0</f>
        <v>0</v>
      </c>
      <c r="E84" s="21">
        <f t="shared" si="19"/>
        <v>4</v>
      </c>
      <c r="F84" s="23">
        <f t="shared" si="20"/>
        <v>7</v>
      </c>
    </row>
    <row r="85" spans="1:6" x14ac:dyDescent="0.25">
      <c r="A85" s="24" t="str">
        <f t="shared" si="18"/>
        <v xml:space="preserve"> </v>
      </c>
      <c r="B85" s="25">
        <f ca="1">INDEX((Actual1,Plan1),$F85,$E85,COLUMN(A84))</f>
        <v>345000</v>
      </c>
      <c r="C85" s="25">
        <f ca="1">INDEX((Actual1,Plan1),$F85,$E85,COLUMN(B84))</f>
        <v>253000</v>
      </c>
      <c r="D85" s="24">
        <f>0</f>
        <v>0</v>
      </c>
      <c r="E85" s="21">
        <f t="shared" si="19"/>
        <v>5</v>
      </c>
      <c r="F85" s="23">
        <f t="shared" si="20"/>
        <v>7</v>
      </c>
    </row>
    <row r="86" spans="1:6" x14ac:dyDescent="0.25">
      <c r="A86" s="24" t="str">
        <f t="shared" ca="1" si="18"/>
        <v>Italy</v>
      </c>
      <c r="B86" s="25">
        <f ca="1">INDEX((Actual1,Plan1),$F86,$E86,COLUMN(A85))</f>
        <v>312800</v>
      </c>
      <c r="C86" s="25">
        <f ca="1">INDEX((Actual1,Plan1),$F86,$E86,COLUMN(B85))</f>
        <v>225400</v>
      </c>
      <c r="D86" s="24">
        <f>0</f>
        <v>0</v>
      </c>
      <c r="E86" s="21">
        <f t="shared" si="19"/>
        <v>6</v>
      </c>
      <c r="F86" s="23">
        <f t="shared" si="20"/>
        <v>7</v>
      </c>
    </row>
    <row r="87" spans="1:6" x14ac:dyDescent="0.25">
      <c r="A87" s="24" t="str">
        <f t="shared" si="18"/>
        <v xml:space="preserve"> </v>
      </c>
      <c r="B87" s="25">
        <f ca="1">INDEX((Actual1,Plan1),$F87,$E87,COLUMN(A86))</f>
        <v>335800</v>
      </c>
      <c r="C87" s="25">
        <f ca="1">INDEX((Actual1,Plan1),$F87,$E87,COLUMN(B86))</f>
        <v>202400</v>
      </c>
      <c r="D87" s="24">
        <f>0</f>
        <v>0</v>
      </c>
      <c r="E87" s="21">
        <f t="shared" si="19"/>
        <v>7</v>
      </c>
      <c r="F87" s="23">
        <f t="shared" si="20"/>
        <v>7</v>
      </c>
    </row>
    <row r="88" spans="1:6" x14ac:dyDescent="0.25">
      <c r="A88" s="24" t="str">
        <f t="shared" si="18"/>
        <v xml:space="preserve"> </v>
      </c>
      <c r="B88" s="25">
        <f ca="1">INDEX((Actual1,Plan1),$F88,$E88,COLUMN(A87))</f>
        <v>340400</v>
      </c>
      <c r="C88" s="25">
        <f ca="1">INDEX((Actual1,Plan1),$F88,$E88,COLUMN(B87))</f>
        <v>184000</v>
      </c>
      <c r="D88" s="24">
        <f>0</f>
        <v>0</v>
      </c>
      <c r="E88" s="21">
        <f t="shared" si="19"/>
        <v>8</v>
      </c>
      <c r="F88" s="23">
        <f t="shared" si="20"/>
        <v>7</v>
      </c>
    </row>
    <row r="89" spans="1:6" x14ac:dyDescent="0.25">
      <c r="A89" s="24" t="str">
        <f t="shared" si="18"/>
        <v xml:space="preserve"> </v>
      </c>
      <c r="B89" s="25">
        <f ca="1">INDEX((Actual1,Plan1),$F89,$E89,COLUMN(A88))</f>
        <v>377200</v>
      </c>
      <c r="C89" s="25">
        <f ca="1">INDEX((Actual1,Plan1),$F89,$E89,COLUMN(B88))</f>
        <v>165600</v>
      </c>
      <c r="D89" s="24">
        <f>0</f>
        <v>0</v>
      </c>
      <c r="E89" s="21">
        <f t="shared" si="19"/>
        <v>9</v>
      </c>
      <c r="F89" s="23">
        <f t="shared" si="20"/>
        <v>7</v>
      </c>
    </row>
    <row r="90" spans="1:6" x14ac:dyDescent="0.25">
      <c r="A90" s="24" t="str">
        <f t="shared" si="18"/>
        <v xml:space="preserve"> </v>
      </c>
      <c r="B90" s="25">
        <f ca="1">INDEX((Actual1,Plan1),$F90,$E90,COLUMN(A89))</f>
        <v>368000</v>
      </c>
      <c r="C90" s="25">
        <f ca="1">INDEX((Actual1,Plan1),$F90,$E90,COLUMN(B89))</f>
        <v>147200</v>
      </c>
      <c r="D90" s="24">
        <f>0</f>
        <v>0</v>
      </c>
      <c r="E90" s="21">
        <f t="shared" si="19"/>
        <v>10</v>
      </c>
      <c r="F90" s="23">
        <f t="shared" si="20"/>
        <v>7</v>
      </c>
    </row>
    <row r="91" spans="1:6" x14ac:dyDescent="0.25">
      <c r="A91" s="24" t="str">
        <f t="shared" si="18"/>
        <v xml:space="preserve"> </v>
      </c>
      <c r="B91" s="25">
        <f ca="1">INDEX((Actual1,Plan1),$F91,$E91,COLUMN(A90))</f>
        <v>386400</v>
      </c>
      <c r="C91" s="25">
        <f ca="1">INDEX((Actual1,Plan1),$F91,$E91,COLUMN(B90))</f>
        <v>133400</v>
      </c>
      <c r="D91" s="24">
        <f>0</f>
        <v>0</v>
      </c>
      <c r="E91" s="21">
        <f t="shared" si="19"/>
        <v>11</v>
      </c>
      <c r="F91" s="23">
        <f t="shared" si="20"/>
        <v>7</v>
      </c>
    </row>
    <row r="92" spans="1:6" x14ac:dyDescent="0.25">
      <c r="A92" s="24" t="str">
        <f t="shared" si="18"/>
        <v xml:space="preserve"> </v>
      </c>
      <c r="B92" s="25">
        <f ca="1">INDEX((Actual1,Plan1),$F92,$E92,COLUMN(A91))</f>
        <v>368000</v>
      </c>
      <c r="C92" s="25">
        <f ca="1">INDEX((Actual1,Plan1),$F92,$E92,COLUMN(B91))</f>
        <v>119600</v>
      </c>
      <c r="D92" s="24">
        <f>0</f>
        <v>0</v>
      </c>
      <c r="E92" s="21">
        <f t="shared" si="19"/>
        <v>12</v>
      </c>
      <c r="F92" s="23">
        <f t="shared" si="20"/>
        <v>7</v>
      </c>
    </row>
    <row r="93" spans="1:6" x14ac:dyDescent="0.25">
      <c r="A93" s="24"/>
      <c r="B93" s="25"/>
      <c r="C93" s="25"/>
      <c r="D93" s="24"/>
      <c r="F93" s="23"/>
    </row>
    <row r="94" spans="1:6" x14ac:dyDescent="0.25">
      <c r="A94" s="24" t="str">
        <f t="shared" ref="A94:A105" si="21">IF(E94=INT(COLUMNS(Actual1)/2),INDEX(Label1,F94)," ")</f>
        <v xml:space="preserve"> </v>
      </c>
      <c r="B94" s="25">
        <f ca="1">INDEX((Actual1,Plan1),$F94,$E94,COLUMN(A93))</f>
        <v>1196000</v>
      </c>
      <c r="C94" s="25">
        <f ca="1">INDEX((Actual1,Plan1),$F94,$E94,COLUMN(B93))</f>
        <v>1315600</v>
      </c>
      <c r="D94" s="24">
        <f>0</f>
        <v>0</v>
      </c>
      <c r="E94" s="21">
        <f t="shared" ref="E94:E105" si="22">MOD(ROW(A93)-2,COLUMNS(Actual1)+1)+1</f>
        <v>1</v>
      </c>
      <c r="F94" s="23">
        <f t="shared" ref="F94:F105" si="23">INT((ROW(A93)-2)/(COLUMNS(Actual1)+1))+1</f>
        <v>8</v>
      </c>
    </row>
    <row r="95" spans="1:6" x14ac:dyDescent="0.25">
      <c r="A95" s="24" t="str">
        <f t="shared" si="21"/>
        <v xml:space="preserve"> </v>
      </c>
      <c r="B95" s="25">
        <f ca="1">INDEX((Actual1,Plan1),$F95,$E95,COLUMN(A94))</f>
        <v>1202900</v>
      </c>
      <c r="C95" s="25">
        <f ca="1">INDEX((Actual1,Plan1),$F95,$E95,COLUMN(B94))</f>
        <v>1323190</v>
      </c>
      <c r="D95" s="24">
        <f>0</f>
        <v>0</v>
      </c>
      <c r="E95" s="21">
        <f t="shared" si="22"/>
        <v>2</v>
      </c>
      <c r="F95" s="23">
        <f t="shared" si="23"/>
        <v>8</v>
      </c>
    </row>
    <row r="96" spans="1:6" x14ac:dyDescent="0.25">
      <c r="A96" s="24" t="str">
        <f t="shared" si="21"/>
        <v xml:space="preserve"> </v>
      </c>
      <c r="B96" s="25">
        <f ca="1">INDEX((Actual1,Plan1),$F96,$E96,COLUMN(A95))</f>
        <v>1235100</v>
      </c>
      <c r="C96" s="25">
        <f ca="1">INDEX((Actual1,Plan1),$F96,$E96,COLUMN(B95))</f>
        <v>1358610</v>
      </c>
      <c r="D96" s="24">
        <f>0</f>
        <v>0</v>
      </c>
      <c r="E96" s="21">
        <f t="shared" si="22"/>
        <v>3</v>
      </c>
      <c r="F96" s="23">
        <f t="shared" si="23"/>
        <v>8</v>
      </c>
    </row>
    <row r="97" spans="1:6" x14ac:dyDescent="0.25">
      <c r="A97" s="24" t="str">
        <f t="shared" si="21"/>
        <v xml:space="preserve"> </v>
      </c>
      <c r="B97" s="25">
        <f ca="1">INDEX((Actual1,Plan1),$F97,$E97,COLUMN(A96))</f>
        <v>1147700</v>
      </c>
      <c r="C97" s="25">
        <f ca="1">INDEX((Actual1,Plan1),$F97,$E97,COLUMN(B96))</f>
        <v>1262470</v>
      </c>
      <c r="D97" s="24">
        <f>0</f>
        <v>0</v>
      </c>
      <c r="E97" s="21">
        <f t="shared" si="22"/>
        <v>4</v>
      </c>
      <c r="F97" s="23">
        <f t="shared" si="23"/>
        <v>8</v>
      </c>
    </row>
    <row r="98" spans="1:6" x14ac:dyDescent="0.25">
      <c r="A98" s="24" t="str">
        <f t="shared" si="21"/>
        <v xml:space="preserve"> </v>
      </c>
      <c r="B98" s="25">
        <f ca="1">INDEX((Actual1,Plan1),$F98,$E98,COLUMN(A97))</f>
        <v>1159200</v>
      </c>
      <c r="C98" s="25">
        <f ca="1">INDEX((Actual1,Plan1),$F98,$E98,COLUMN(B97))</f>
        <v>1275120</v>
      </c>
      <c r="D98" s="24">
        <f>0</f>
        <v>0</v>
      </c>
      <c r="E98" s="21">
        <f t="shared" si="22"/>
        <v>5</v>
      </c>
      <c r="F98" s="23">
        <f t="shared" si="23"/>
        <v>8</v>
      </c>
    </row>
    <row r="99" spans="1:6" x14ac:dyDescent="0.25">
      <c r="A99" s="24" t="str">
        <f t="shared" ca="1" si="21"/>
        <v>Spain</v>
      </c>
      <c r="B99" s="25">
        <f ca="1">INDEX((Actual1,Plan1),$F99,$E99,COLUMN(A98))</f>
        <v>1276500</v>
      </c>
      <c r="C99" s="25">
        <f ca="1">INDEX((Actual1,Plan1),$F99,$E99,COLUMN(B98))</f>
        <v>1341601.5</v>
      </c>
      <c r="D99" s="24">
        <f>0</f>
        <v>0</v>
      </c>
      <c r="E99" s="21">
        <f t="shared" si="22"/>
        <v>6</v>
      </c>
      <c r="F99" s="23">
        <f t="shared" si="23"/>
        <v>8</v>
      </c>
    </row>
    <row r="100" spans="1:6" x14ac:dyDescent="0.25">
      <c r="A100" s="24" t="str">
        <f t="shared" si="21"/>
        <v xml:space="preserve"> </v>
      </c>
      <c r="B100" s="25">
        <f ca="1">INDEX((Actual1,Plan1),$F100,$E100,COLUMN(A99))</f>
        <v>1237400</v>
      </c>
      <c r="C100" s="25">
        <f ca="1">INDEX((Actual1,Plan1),$F100,$E100,COLUMN(B99))</f>
        <v>1300507.3999999999</v>
      </c>
      <c r="D100" s="24">
        <f>0</f>
        <v>0</v>
      </c>
      <c r="E100" s="21">
        <f t="shared" si="22"/>
        <v>7</v>
      </c>
      <c r="F100" s="23">
        <f t="shared" si="23"/>
        <v>8</v>
      </c>
    </row>
    <row r="101" spans="1:6" x14ac:dyDescent="0.25">
      <c r="A101" s="24" t="str">
        <f t="shared" si="21"/>
        <v xml:space="preserve"> </v>
      </c>
      <c r="B101" s="25">
        <f ca="1">INDEX((Actual1,Plan1),$F101,$E101,COLUMN(A100))</f>
        <v>1288000.0000000002</v>
      </c>
      <c r="C101" s="25">
        <f ca="1">INDEX((Actual1,Plan1),$F101,$E101,COLUMN(B100))</f>
        <v>1353688.0000000002</v>
      </c>
      <c r="D101" s="24">
        <f>0</f>
        <v>0</v>
      </c>
      <c r="E101" s="21">
        <f t="shared" si="22"/>
        <v>8</v>
      </c>
      <c r="F101" s="23">
        <f t="shared" si="23"/>
        <v>8</v>
      </c>
    </row>
    <row r="102" spans="1:6" x14ac:dyDescent="0.25">
      <c r="A102" s="24" t="str">
        <f t="shared" si="21"/>
        <v xml:space="preserve"> </v>
      </c>
      <c r="B102" s="25">
        <f ca="1">INDEX((Actual1,Plan1),$F102,$E102,COLUMN(A101))</f>
        <v>1352400</v>
      </c>
      <c r="C102" s="25">
        <f ca="1">INDEX((Actual1,Plan1),$F102,$E102,COLUMN(B101))</f>
        <v>1421372.4</v>
      </c>
      <c r="D102" s="24">
        <f>0</f>
        <v>0</v>
      </c>
      <c r="E102" s="21">
        <f t="shared" si="22"/>
        <v>9</v>
      </c>
      <c r="F102" s="23">
        <f t="shared" si="23"/>
        <v>8</v>
      </c>
    </row>
    <row r="103" spans="1:6" x14ac:dyDescent="0.25">
      <c r="A103" s="24" t="str">
        <f t="shared" si="21"/>
        <v xml:space="preserve"> </v>
      </c>
      <c r="B103" s="25">
        <f ca="1">INDEX((Actual1,Plan1),$F103,$E103,COLUMN(A102))</f>
        <v>1216700</v>
      </c>
      <c r="C103" s="25">
        <f ca="1">INDEX((Actual1,Plan1),$F103,$E103,COLUMN(B102))</f>
        <v>1278751.7</v>
      </c>
      <c r="D103" s="24">
        <f>0</f>
        <v>0</v>
      </c>
      <c r="E103" s="21">
        <f t="shared" si="22"/>
        <v>10</v>
      </c>
      <c r="F103" s="23">
        <f t="shared" si="23"/>
        <v>8</v>
      </c>
    </row>
    <row r="104" spans="1:6" x14ac:dyDescent="0.25">
      <c r="A104" s="24" t="str">
        <f t="shared" si="21"/>
        <v xml:space="preserve"> </v>
      </c>
      <c r="B104" s="25">
        <f ca="1">INDEX((Actual1,Plan1),$F104,$E104,COLUMN(A103))</f>
        <v>1276500</v>
      </c>
      <c r="C104" s="25">
        <f ca="1">INDEX((Actual1,Plan1),$F104,$E104,COLUMN(B103))</f>
        <v>1341601.5</v>
      </c>
      <c r="D104" s="24">
        <f>0</f>
        <v>0</v>
      </c>
      <c r="E104" s="21">
        <f t="shared" si="22"/>
        <v>11</v>
      </c>
      <c r="F104" s="23">
        <f t="shared" si="23"/>
        <v>8</v>
      </c>
    </row>
    <row r="105" spans="1:6" x14ac:dyDescent="0.25">
      <c r="A105" s="24" t="str">
        <f t="shared" si="21"/>
        <v xml:space="preserve"> </v>
      </c>
      <c r="B105" s="25">
        <f ca="1">INDEX((Actual1,Plan1),$F105,$E105,COLUMN(A104))</f>
        <v>1276500</v>
      </c>
      <c r="C105" s="25">
        <f ca="1">INDEX((Actual1,Plan1),$F105,$E105,COLUMN(B104))</f>
        <v>1341601.5</v>
      </c>
      <c r="D105" s="24">
        <f>0</f>
        <v>0</v>
      </c>
      <c r="E105" s="21">
        <f t="shared" si="22"/>
        <v>12</v>
      </c>
      <c r="F105" s="23">
        <f t="shared" si="23"/>
        <v>8</v>
      </c>
    </row>
    <row r="106" spans="1:6" x14ac:dyDescent="0.25">
      <c r="A106" s="24"/>
      <c r="B106" s="25"/>
      <c r="C106" s="25"/>
      <c r="D106" s="24"/>
      <c r="F106" s="23"/>
    </row>
    <row r="107" spans="1:6" x14ac:dyDescent="0.25">
      <c r="A107" s="24" t="str">
        <f t="shared" ref="A107:A118" si="24">IF(E107=INT(COLUMNS(Actual1)/2),INDEX(Label1,F107)," ")</f>
        <v xml:space="preserve"> </v>
      </c>
      <c r="B107" s="25">
        <f ca="1">INDEX((Actual1,Plan1),$F107,$E107,COLUMN(A106))</f>
        <v>1097100</v>
      </c>
      <c r="C107" s="25">
        <f ca="1">INDEX((Actual1,Plan1),$F107,$E107,COLUMN(B106))</f>
        <v>1042245</v>
      </c>
      <c r="D107" s="24">
        <f>0</f>
        <v>0</v>
      </c>
      <c r="E107" s="21">
        <f t="shared" ref="E107:E118" si="25">MOD(ROW(A106)-2,COLUMNS(Actual1)+1)+1</f>
        <v>1</v>
      </c>
      <c r="F107" s="23">
        <f t="shared" ref="F107:F118" si="26">INT((ROW(A106)-2)/(COLUMNS(Actual1)+1))+1</f>
        <v>9</v>
      </c>
    </row>
    <row r="108" spans="1:6" x14ac:dyDescent="0.25">
      <c r="A108" s="24" t="str">
        <f t="shared" si="24"/>
        <v xml:space="preserve"> </v>
      </c>
      <c r="B108" s="25">
        <f ca="1">INDEX((Actual1,Plan1),$F108,$E108,COLUMN(A107))</f>
        <v>1122400</v>
      </c>
      <c r="C108" s="25">
        <f ca="1">INDEX((Actual1,Plan1),$F108,$E108,COLUMN(B107))</f>
        <v>1066280</v>
      </c>
      <c r="D108" s="24">
        <f>0</f>
        <v>0</v>
      </c>
      <c r="E108" s="21">
        <f t="shared" si="25"/>
        <v>2</v>
      </c>
      <c r="F108" s="23">
        <f t="shared" si="26"/>
        <v>9</v>
      </c>
    </row>
    <row r="109" spans="1:6" x14ac:dyDescent="0.25">
      <c r="A109" s="24" t="str">
        <f t="shared" si="24"/>
        <v xml:space="preserve"> </v>
      </c>
      <c r="B109" s="25">
        <f ca="1">INDEX((Actual1,Plan1),$F109,$E109,COLUMN(A108))</f>
        <v>1136200</v>
      </c>
      <c r="C109" s="25">
        <f ca="1">INDEX((Actual1,Plan1),$F109,$E109,COLUMN(B108))</f>
        <v>1079390</v>
      </c>
      <c r="D109" s="24">
        <f>0</f>
        <v>0</v>
      </c>
      <c r="E109" s="21">
        <f t="shared" si="25"/>
        <v>3</v>
      </c>
      <c r="F109" s="23">
        <f t="shared" si="26"/>
        <v>9</v>
      </c>
    </row>
    <row r="110" spans="1:6" x14ac:dyDescent="0.25">
      <c r="A110" s="24" t="str">
        <f t="shared" si="24"/>
        <v xml:space="preserve"> </v>
      </c>
      <c r="B110" s="25">
        <f ca="1">INDEX((Actual1,Plan1),$F110,$E110,COLUMN(A109))</f>
        <v>1205200</v>
      </c>
      <c r="C110" s="25">
        <f ca="1">INDEX((Actual1,Plan1),$F110,$E110,COLUMN(B109))</f>
        <v>1144940</v>
      </c>
      <c r="D110" s="24">
        <f>0</f>
        <v>0</v>
      </c>
      <c r="E110" s="21">
        <f t="shared" si="25"/>
        <v>4</v>
      </c>
      <c r="F110" s="23">
        <f t="shared" si="26"/>
        <v>9</v>
      </c>
    </row>
    <row r="111" spans="1:6" x14ac:dyDescent="0.25">
      <c r="A111" s="24" t="str">
        <f t="shared" si="24"/>
        <v xml:space="preserve"> </v>
      </c>
      <c r="B111" s="25">
        <f ca="1">INDEX((Actual1,Plan1),$F111,$E111,COLUMN(A110))</f>
        <v>1324800</v>
      </c>
      <c r="C111" s="25">
        <f ca="1">INDEX((Actual1,Plan1),$F111,$E111,COLUMN(B110))</f>
        <v>1258560</v>
      </c>
      <c r="D111" s="24">
        <f>0</f>
        <v>0</v>
      </c>
      <c r="E111" s="21">
        <f t="shared" si="25"/>
        <v>5</v>
      </c>
      <c r="F111" s="23">
        <f t="shared" si="26"/>
        <v>9</v>
      </c>
    </row>
    <row r="112" spans="1:6" x14ac:dyDescent="0.25">
      <c r="A112" s="24" t="str">
        <f t="shared" ca="1" si="24"/>
        <v>Greece</v>
      </c>
      <c r="B112" s="25">
        <f ca="1">INDEX((Actual1,Plan1),$F112,$E112,COLUMN(A111))</f>
        <v>1205200</v>
      </c>
      <c r="C112" s="25">
        <f ca="1">INDEX((Actual1,Plan1),$F112,$E112,COLUMN(B111))</f>
        <v>1144940</v>
      </c>
      <c r="D112" s="24">
        <f>0</f>
        <v>0</v>
      </c>
      <c r="E112" s="21">
        <f t="shared" si="25"/>
        <v>6</v>
      </c>
      <c r="F112" s="23">
        <f t="shared" si="26"/>
        <v>9</v>
      </c>
    </row>
    <row r="113" spans="1:6" x14ac:dyDescent="0.25">
      <c r="A113" s="24" t="str">
        <f t="shared" si="24"/>
        <v xml:space="preserve"> </v>
      </c>
      <c r="B113" s="25">
        <f ca="1">INDEX((Actual1,Plan1),$F113,$E113,COLUMN(A112))</f>
        <v>1156900</v>
      </c>
      <c r="C113" s="25">
        <f ca="1">INDEX((Actual1,Plan1),$F113,$E113,COLUMN(B112))</f>
        <v>1099055</v>
      </c>
      <c r="D113" s="24">
        <f>0</f>
        <v>0</v>
      </c>
      <c r="E113" s="21">
        <f t="shared" si="25"/>
        <v>7</v>
      </c>
      <c r="F113" s="23">
        <f t="shared" si="26"/>
        <v>9</v>
      </c>
    </row>
    <row r="114" spans="1:6" x14ac:dyDescent="0.25">
      <c r="A114" s="24" t="str">
        <f t="shared" si="24"/>
        <v xml:space="preserve"> </v>
      </c>
      <c r="B114" s="25">
        <f ca="1">INDEX((Actual1,Plan1),$F114,$E114,COLUMN(A113))</f>
        <v>1145400</v>
      </c>
      <c r="C114" s="25">
        <f ca="1">INDEX((Actual1,Plan1),$F114,$E114,COLUMN(B113))</f>
        <v>1088130</v>
      </c>
      <c r="D114" s="24">
        <f>0</f>
        <v>0</v>
      </c>
      <c r="E114" s="21">
        <f t="shared" si="25"/>
        <v>8</v>
      </c>
      <c r="F114" s="23">
        <f t="shared" si="26"/>
        <v>9</v>
      </c>
    </row>
    <row r="115" spans="1:6" x14ac:dyDescent="0.25">
      <c r="A115" s="24" t="str">
        <f t="shared" si="24"/>
        <v xml:space="preserve"> </v>
      </c>
      <c r="B115" s="25">
        <f ca="1">INDEX((Actual1,Plan1),$F115,$E115,COLUMN(A114))</f>
        <v>1145400</v>
      </c>
      <c r="C115" s="25">
        <f ca="1">INDEX((Actual1,Plan1),$F115,$E115,COLUMN(B114))</f>
        <v>1042314</v>
      </c>
      <c r="D115" s="24">
        <f>0</f>
        <v>0</v>
      </c>
      <c r="E115" s="21">
        <f t="shared" si="25"/>
        <v>9</v>
      </c>
      <c r="F115" s="23">
        <f t="shared" si="26"/>
        <v>9</v>
      </c>
    </row>
    <row r="116" spans="1:6" x14ac:dyDescent="0.25">
      <c r="A116" s="24" t="str">
        <f t="shared" si="24"/>
        <v xml:space="preserve"> </v>
      </c>
      <c r="B116" s="25">
        <f ca="1">INDEX((Actual1,Plan1),$F116,$E116,COLUMN(A115))</f>
        <v>1076400</v>
      </c>
      <c r="C116" s="25">
        <f ca="1">INDEX((Actual1,Plan1),$F116,$E116,COLUMN(B115))</f>
        <v>979524</v>
      </c>
      <c r="D116" s="24">
        <f>0</f>
        <v>0</v>
      </c>
      <c r="E116" s="21">
        <f t="shared" si="25"/>
        <v>10</v>
      </c>
      <c r="F116" s="23">
        <f t="shared" si="26"/>
        <v>9</v>
      </c>
    </row>
    <row r="117" spans="1:6" x14ac:dyDescent="0.25">
      <c r="A117" s="24" t="str">
        <f t="shared" si="24"/>
        <v xml:space="preserve"> </v>
      </c>
      <c r="B117" s="25">
        <f ca="1">INDEX((Actual1,Plan1),$F117,$E117,COLUMN(A116))</f>
        <v>1120100</v>
      </c>
      <c r="C117" s="25">
        <f ca="1">INDEX((Actual1,Plan1),$F117,$E117,COLUMN(B116))</f>
        <v>1019291</v>
      </c>
      <c r="D117" s="24">
        <f>0</f>
        <v>0</v>
      </c>
      <c r="E117" s="21">
        <f t="shared" si="25"/>
        <v>11</v>
      </c>
      <c r="F117" s="23">
        <f t="shared" si="26"/>
        <v>9</v>
      </c>
    </row>
    <row r="118" spans="1:6" x14ac:dyDescent="0.25">
      <c r="A118" s="24" t="str">
        <f t="shared" si="24"/>
        <v xml:space="preserve"> </v>
      </c>
      <c r="B118" s="25">
        <f ca="1">INDEX((Actual1,Plan1),$F118,$E118,COLUMN(A117))</f>
        <v>1108600</v>
      </c>
      <c r="C118" s="25">
        <f ca="1">INDEX((Actual1,Plan1),$F118,$E118,COLUMN(B117))</f>
        <v>1008826</v>
      </c>
      <c r="D118" s="24">
        <f>0</f>
        <v>0</v>
      </c>
      <c r="E118" s="21">
        <f t="shared" si="25"/>
        <v>12</v>
      </c>
      <c r="F118" s="23">
        <f t="shared" si="26"/>
        <v>9</v>
      </c>
    </row>
    <row r="119" spans="1:6" x14ac:dyDescent="0.25">
      <c r="A119" s="24"/>
      <c r="B119" s="25"/>
      <c r="C119" s="25"/>
      <c r="D119" s="24"/>
      <c r="F119" s="23"/>
    </row>
    <row r="120" spans="1:6" x14ac:dyDescent="0.25">
      <c r="A120" s="24" t="str">
        <f t="shared" ref="A120:A131" si="27">IF(E120=INT(COLUMNS(Actual1)/2),INDEX(Label1,F120)," ")</f>
        <v xml:space="preserve"> </v>
      </c>
      <c r="B120" s="25">
        <f ca="1">INDEX((Actual1,Plan1),$F120,$E120,COLUMN(A119))</f>
        <v>620494</v>
      </c>
      <c r="C120" s="25">
        <f ca="1">INDEX((Actual1,Plan1),$F120,$E120,COLUMN(B119))</f>
        <v>682543.4</v>
      </c>
      <c r="D120" s="24">
        <f>0</f>
        <v>0</v>
      </c>
      <c r="E120" s="21">
        <f t="shared" ref="E120:E131" si="28">MOD(ROW(A119)-2,COLUMNS(Actual1)+1)+1</f>
        <v>1</v>
      </c>
      <c r="F120" s="23">
        <f t="shared" ref="F120:F131" si="29">INT((ROW(A119)-2)/(COLUMNS(Actual1)+1))+1</f>
        <v>10</v>
      </c>
    </row>
    <row r="121" spans="1:6" x14ac:dyDescent="0.25">
      <c r="A121" s="24" t="str">
        <f t="shared" si="27"/>
        <v xml:space="preserve"> </v>
      </c>
      <c r="B121" s="25">
        <f ca="1">INDEX((Actual1,Plan1),$F121,$E121,COLUMN(A120))</f>
        <v>645012</v>
      </c>
      <c r="C121" s="25">
        <f ca="1">INDEX((Actual1,Plan1),$F121,$E121,COLUMN(B120))</f>
        <v>709513.20000000019</v>
      </c>
      <c r="D121" s="24">
        <f>0</f>
        <v>0</v>
      </c>
      <c r="E121" s="21">
        <f t="shared" si="28"/>
        <v>2</v>
      </c>
      <c r="F121" s="23">
        <f t="shared" si="29"/>
        <v>10</v>
      </c>
    </row>
    <row r="122" spans="1:6" x14ac:dyDescent="0.25">
      <c r="A122" s="24" t="str">
        <f t="shared" si="27"/>
        <v xml:space="preserve"> </v>
      </c>
      <c r="B122" s="25">
        <f ca="1">INDEX((Actual1,Plan1),$F122,$E122,COLUMN(A121))</f>
        <v>629924</v>
      </c>
      <c r="C122" s="25">
        <f ca="1">INDEX((Actual1,Plan1),$F122,$E122,COLUMN(B121))</f>
        <v>692916.4</v>
      </c>
      <c r="D122" s="24">
        <f>0</f>
        <v>0</v>
      </c>
      <c r="E122" s="21">
        <f t="shared" si="28"/>
        <v>3</v>
      </c>
      <c r="F122" s="23">
        <f t="shared" si="29"/>
        <v>10</v>
      </c>
    </row>
    <row r="123" spans="1:6" x14ac:dyDescent="0.25">
      <c r="A123" s="24" t="str">
        <f t="shared" si="27"/>
        <v xml:space="preserve"> </v>
      </c>
      <c r="B123" s="25">
        <f ca="1">INDEX((Actual1,Plan1),$F123,$E123,COLUMN(A122))</f>
        <v>586546</v>
      </c>
      <c r="C123" s="25">
        <f ca="1">INDEX((Actual1,Plan1),$F123,$E123,COLUMN(B122))</f>
        <v>645200.60000000009</v>
      </c>
      <c r="D123" s="24">
        <f>0</f>
        <v>0</v>
      </c>
      <c r="E123" s="21">
        <f t="shared" si="28"/>
        <v>4</v>
      </c>
      <c r="F123" s="23">
        <f t="shared" si="29"/>
        <v>10</v>
      </c>
    </row>
    <row r="124" spans="1:6" x14ac:dyDescent="0.25">
      <c r="A124" s="24" t="str">
        <f t="shared" si="27"/>
        <v xml:space="preserve"> </v>
      </c>
      <c r="B124" s="25">
        <f ca="1">INDEX((Actual1,Plan1),$F124,$E124,COLUMN(A123))</f>
        <v>626152</v>
      </c>
      <c r="C124" s="25">
        <f ca="1">INDEX((Actual1,Plan1),$F124,$E124,COLUMN(B123))</f>
        <v>688767.20000000007</v>
      </c>
      <c r="D124" s="24">
        <f>0</f>
        <v>0</v>
      </c>
      <c r="E124" s="21">
        <f t="shared" si="28"/>
        <v>5</v>
      </c>
      <c r="F124" s="23">
        <f t="shared" si="29"/>
        <v>10</v>
      </c>
    </row>
    <row r="125" spans="1:6" x14ac:dyDescent="0.25">
      <c r="A125" s="24" t="str">
        <f t="shared" ca="1" si="27"/>
        <v>Portugal</v>
      </c>
      <c r="B125" s="25">
        <f ca="1">INDEX((Actual1,Plan1),$F125,$E125,COLUMN(A124))</f>
        <v>582774</v>
      </c>
      <c r="C125" s="25">
        <f ca="1">INDEX((Actual1,Plan1),$F125,$E125,COLUMN(B124))</f>
        <v>641051.4</v>
      </c>
      <c r="D125" s="24">
        <f>0</f>
        <v>0</v>
      </c>
      <c r="E125" s="21">
        <f t="shared" si="28"/>
        <v>6</v>
      </c>
      <c r="F125" s="23">
        <f t="shared" si="29"/>
        <v>10</v>
      </c>
    </row>
    <row r="126" spans="1:6" x14ac:dyDescent="0.25">
      <c r="A126" s="24" t="str">
        <f t="shared" si="27"/>
        <v xml:space="preserve"> </v>
      </c>
      <c r="B126" s="25">
        <f ca="1">INDEX((Actual1,Plan1),$F126,$E126,COLUMN(A125))</f>
        <v>594090</v>
      </c>
      <c r="C126" s="25">
        <f ca="1">INDEX((Actual1,Plan1),$F126,$E126,COLUMN(B125))</f>
        <v>653499</v>
      </c>
      <c r="D126" s="24">
        <f>0</f>
        <v>0</v>
      </c>
      <c r="E126" s="21">
        <f t="shared" si="28"/>
        <v>7</v>
      </c>
      <c r="F126" s="23">
        <f t="shared" si="29"/>
        <v>10</v>
      </c>
    </row>
    <row r="127" spans="1:6" x14ac:dyDescent="0.25">
      <c r="A127" s="24" t="str">
        <f t="shared" si="27"/>
        <v xml:space="preserve"> </v>
      </c>
      <c r="B127" s="25">
        <f ca="1">INDEX((Actual1,Plan1),$F127,$E127,COLUMN(A126))</f>
        <v>599748</v>
      </c>
      <c r="C127" s="25">
        <f ca="1">INDEX((Actual1,Plan1),$F127,$E127,COLUMN(B126))</f>
        <v>545770.67999999993</v>
      </c>
      <c r="D127" s="24">
        <f>0</f>
        <v>0</v>
      </c>
      <c r="E127" s="21">
        <f t="shared" si="28"/>
        <v>8</v>
      </c>
      <c r="F127" s="23">
        <f t="shared" si="29"/>
        <v>10</v>
      </c>
    </row>
    <row r="128" spans="1:6" x14ac:dyDescent="0.25">
      <c r="A128" s="24" t="str">
        <f t="shared" si="27"/>
        <v xml:space="preserve"> </v>
      </c>
      <c r="B128" s="25">
        <f ca="1">INDEX((Actual1,Plan1),$F128,$E128,COLUMN(A127))</f>
        <v>582774</v>
      </c>
      <c r="C128" s="25">
        <f ca="1">INDEX((Actual1,Plan1),$F128,$E128,COLUMN(B127))</f>
        <v>530324.34</v>
      </c>
      <c r="D128" s="24">
        <f>0</f>
        <v>0</v>
      </c>
      <c r="E128" s="21">
        <f t="shared" si="28"/>
        <v>9</v>
      </c>
      <c r="F128" s="23">
        <f t="shared" si="29"/>
        <v>10</v>
      </c>
    </row>
    <row r="129" spans="1:6" x14ac:dyDescent="0.25">
      <c r="A129" s="24" t="str">
        <f t="shared" si="27"/>
        <v xml:space="preserve"> </v>
      </c>
      <c r="B129" s="25">
        <f ca="1">INDEX((Actual1,Plan1),$F129,$E129,COLUMN(A128))</f>
        <v>565800</v>
      </c>
      <c r="C129" s="25">
        <f ca="1">INDEX((Actual1,Plan1),$F129,$E129,COLUMN(B128))</f>
        <v>514877.99999999994</v>
      </c>
      <c r="D129" s="24">
        <f>0</f>
        <v>0</v>
      </c>
      <c r="E129" s="21">
        <f t="shared" si="28"/>
        <v>10</v>
      </c>
      <c r="F129" s="23">
        <f t="shared" si="29"/>
        <v>10</v>
      </c>
    </row>
    <row r="130" spans="1:6" x14ac:dyDescent="0.25">
      <c r="A130" s="24" t="str">
        <f t="shared" si="27"/>
        <v xml:space="preserve"> </v>
      </c>
      <c r="B130" s="25">
        <f ca="1">INDEX((Actual1,Plan1),$F130,$E130,COLUMN(A129))</f>
        <v>548826</v>
      </c>
      <c r="C130" s="25">
        <f ca="1">INDEX((Actual1,Plan1),$F130,$E130,COLUMN(B129))</f>
        <v>499431.66</v>
      </c>
      <c r="D130" s="24">
        <f>0</f>
        <v>0</v>
      </c>
      <c r="E130" s="21">
        <f t="shared" si="28"/>
        <v>11</v>
      </c>
      <c r="F130" s="23">
        <f t="shared" si="29"/>
        <v>10</v>
      </c>
    </row>
    <row r="131" spans="1:6" x14ac:dyDescent="0.25">
      <c r="A131" s="24" t="str">
        <f t="shared" si="27"/>
        <v xml:space="preserve"> </v>
      </c>
      <c r="B131" s="25">
        <f ca="1">INDEX((Actual1,Plan1),$F131,$E131,COLUMN(A130))</f>
        <v>543168</v>
      </c>
      <c r="C131" s="25">
        <f ca="1">INDEX((Actual1,Plan1),$F131,$E131,COLUMN(B130))</f>
        <v>494282.87999999995</v>
      </c>
      <c r="D131" s="24">
        <f>0</f>
        <v>0</v>
      </c>
      <c r="E131" s="21">
        <f t="shared" si="28"/>
        <v>12</v>
      </c>
      <c r="F131" s="23">
        <f t="shared" si="29"/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89"/>
  <sheetViews>
    <sheetView workbookViewId="0">
      <pane ySplit="1" topLeftCell="A2" activePane="bottomLeft" state="frozen"/>
      <selection activeCell="X36" sqref="X36"/>
      <selection pane="bottomLeft" activeCell="E1" sqref="E1:P1"/>
    </sheetView>
  </sheetViews>
  <sheetFormatPr defaultRowHeight="15" x14ac:dyDescent="0.25"/>
  <cols>
    <col min="1" max="1" width="9.140625" style="31"/>
    <col min="2" max="3" width="9.140625" style="21"/>
    <col min="4" max="4" width="10.85546875" style="21" customWidth="1"/>
    <col min="5" max="17" width="12.7109375" style="21" customWidth="1"/>
    <col min="18" max="16384" width="9.140625" style="21"/>
  </cols>
  <sheetData>
    <row r="1" spans="1:17" x14ac:dyDescent="0.25">
      <c r="A1" s="44" t="s">
        <v>3</v>
      </c>
      <c r="B1" s="44" t="s">
        <v>54</v>
      </c>
      <c r="C1" s="44" t="s">
        <v>9</v>
      </c>
      <c r="D1" s="44" t="s">
        <v>44</v>
      </c>
      <c r="E1" s="51" t="str">
        <f>Rev!D1</f>
        <v>Jul</v>
      </c>
      <c r="F1" s="51" t="str">
        <f>Rev!E1</f>
        <v>Aug</v>
      </c>
      <c r="G1" s="51" t="str">
        <f>Rev!F1</f>
        <v>Sep</v>
      </c>
      <c r="H1" s="51" t="str">
        <f>Rev!G1</f>
        <v>Oct</v>
      </c>
      <c r="I1" s="51" t="str">
        <f>Rev!H1</f>
        <v>Nov</v>
      </c>
      <c r="J1" s="51" t="str">
        <f>Rev!I1</f>
        <v>Dec</v>
      </c>
      <c r="K1" s="51" t="str">
        <f>Rev!J1</f>
        <v>Jan</v>
      </c>
      <c r="L1" s="51" t="str">
        <f>Rev!K1</f>
        <v>Feb</v>
      </c>
      <c r="M1" s="51" t="str">
        <f>Rev!L1</f>
        <v>Mar</v>
      </c>
      <c r="N1" s="51" t="str">
        <f>Rev!M1</f>
        <v>Apr</v>
      </c>
      <c r="O1" s="51" t="str">
        <f>Rev!N1</f>
        <v>May</v>
      </c>
      <c r="P1" s="51" t="str">
        <f>Rev!O1</f>
        <v>Jun</v>
      </c>
      <c r="Q1" s="44" t="s">
        <v>7</v>
      </c>
    </row>
    <row r="2" spans="1:17" x14ac:dyDescent="0.25">
      <c r="A2" s="31" t="s">
        <v>2</v>
      </c>
      <c r="B2" s="29" t="str">
        <f>Rev!A69</f>
        <v>Actual</v>
      </c>
      <c r="C2" s="29" t="str">
        <f>Rev!B69</f>
        <v>Europe</v>
      </c>
      <c r="D2" s="29" t="str">
        <f ca="1">Rev!C69</f>
        <v>England</v>
      </c>
      <c r="E2" s="28">
        <f ca="1">Rev!D69</f>
        <v>703800</v>
      </c>
      <c r="F2" s="28">
        <f ca="1">Rev!E69</f>
        <v>761300</v>
      </c>
      <c r="G2" s="28">
        <f ca="1">Rev!F69</f>
        <v>752100</v>
      </c>
      <c r="H2" s="28">
        <f ca="1">Rev!G69</f>
        <v>736000</v>
      </c>
      <c r="I2" s="28">
        <f ca="1">Rev!H69</f>
        <v>678500</v>
      </c>
      <c r="J2" s="28">
        <f ca="1">Rev!I69</f>
        <v>692300</v>
      </c>
      <c r="K2" s="28">
        <f ca="1">Rev!J69</f>
        <v>637100</v>
      </c>
      <c r="L2" s="28">
        <f ca="1">Rev!K69</f>
        <v>598000</v>
      </c>
      <c r="M2" s="28">
        <f ca="1">Rev!L69</f>
        <v>598000</v>
      </c>
      <c r="N2" s="28">
        <f ca="1">Rev!M69</f>
        <v>604900</v>
      </c>
      <c r="O2" s="28">
        <f ca="1">Rev!N69</f>
        <v>657800</v>
      </c>
      <c r="P2" s="28">
        <f ca="1">Rev!O69</f>
        <v>678500</v>
      </c>
      <c r="Q2" s="26">
        <f t="shared" ref="Q2:Q11" ca="1" si="0">SUM(E2:P2)</f>
        <v>8098300</v>
      </c>
    </row>
    <row r="3" spans="1:17" x14ac:dyDescent="0.25">
      <c r="A3" s="31" t="s">
        <v>2</v>
      </c>
      <c r="B3" s="29" t="str">
        <f>Rev!A70</f>
        <v>Actual</v>
      </c>
      <c r="C3" s="29" t="str">
        <f>Rev!B70</f>
        <v>Europe</v>
      </c>
      <c r="D3" s="29" t="str">
        <f ca="1">Rev!C70</f>
        <v>Scotland</v>
      </c>
      <c r="E3" s="28">
        <f ca="1">Rev!D70</f>
        <v>535900</v>
      </c>
      <c r="F3" s="28">
        <f ca="1">Rev!E70</f>
        <v>526700</v>
      </c>
      <c r="G3" s="28">
        <f ca="1">Rev!F70</f>
        <v>512900</v>
      </c>
      <c r="H3" s="28">
        <f ca="1">Rev!G70</f>
        <v>496800</v>
      </c>
      <c r="I3" s="28">
        <f ca="1">Rev!H70</f>
        <v>517500</v>
      </c>
      <c r="J3" s="28">
        <f ca="1">Rev!I70</f>
        <v>492200</v>
      </c>
      <c r="K3" s="28">
        <f ca="1">Rev!J70</f>
        <v>441600</v>
      </c>
      <c r="L3" s="28">
        <f ca="1">Rev!K70</f>
        <v>416300</v>
      </c>
      <c r="M3" s="28">
        <f ca="1">Rev!L70</f>
        <v>386400</v>
      </c>
      <c r="N3" s="28">
        <f ca="1">Rev!M70</f>
        <v>420900</v>
      </c>
      <c r="O3" s="28">
        <f ca="1">Rev!N70</f>
        <v>404800</v>
      </c>
      <c r="P3" s="28">
        <f ca="1">Rev!O70</f>
        <v>437000</v>
      </c>
      <c r="Q3" s="26">
        <f t="shared" ca="1" si="0"/>
        <v>5589000</v>
      </c>
    </row>
    <row r="4" spans="1:17" x14ac:dyDescent="0.25">
      <c r="A4" s="31" t="s">
        <v>2</v>
      </c>
      <c r="B4" s="29" t="str">
        <f>Rev!A71</f>
        <v>Actual</v>
      </c>
      <c r="C4" s="29" t="str">
        <f>Rev!B71</f>
        <v>Europe</v>
      </c>
      <c r="D4" s="29" t="str">
        <f ca="1">Rev!C71</f>
        <v>Wales</v>
      </c>
      <c r="E4" s="28">
        <f ca="1">Rev!D71</f>
        <v>425500</v>
      </c>
      <c r="F4" s="28">
        <f ca="1">Rev!E71</f>
        <v>416300</v>
      </c>
      <c r="G4" s="28">
        <f ca="1">Rev!F71</f>
        <v>404800</v>
      </c>
      <c r="H4" s="28">
        <f ca="1">Rev!G71</f>
        <v>425500</v>
      </c>
      <c r="I4" s="28">
        <f ca="1">Rev!H71</f>
        <v>450800</v>
      </c>
      <c r="J4" s="28">
        <f ca="1">Rev!I71</f>
        <v>414000</v>
      </c>
      <c r="K4" s="28">
        <f ca="1">Rev!J71</f>
        <v>377200</v>
      </c>
      <c r="L4" s="28">
        <f ca="1">Rev!K71</f>
        <v>365700</v>
      </c>
      <c r="M4" s="28">
        <f ca="1">Rev!L71</f>
        <v>384100</v>
      </c>
      <c r="N4" s="28">
        <f ca="1">Rev!M71</f>
        <v>423200</v>
      </c>
      <c r="O4" s="28">
        <f ca="1">Rev!N71</f>
        <v>414000</v>
      </c>
      <c r="P4" s="28">
        <f ca="1">Rev!O71</f>
        <v>434700</v>
      </c>
      <c r="Q4" s="26">
        <f t="shared" ca="1" si="0"/>
        <v>4935800</v>
      </c>
    </row>
    <row r="5" spans="1:17" x14ac:dyDescent="0.25">
      <c r="A5" s="31" t="s">
        <v>2</v>
      </c>
      <c r="B5" s="29" t="str">
        <f>Rev!A72</f>
        <v>Actual</v>
      </c>
      <c r="C5" s="29" t="str">
        <f>Rev!B72</f>
        <v>Europe</v>
      </c>
      <c r="D5" s="29" t="str">
        <f ca="1">Rev!C72</f>
        <v>Ireland</v>
      </c>
      <c r="E5" s="28">
        <f ca="1">Rev!D72</f>
        <v>742900</v>
      </c>
      <c r="F5" s="28">
        <f ca="1">Rev!E72</f>
        <v>772800</v>
      </c>
      <c r="G5" s="28">
        <f ca="1">Rev!F72</f>
        <v>777400</v>
      </c>
      <c r="H5" s="28">
        <f ca="1">Rev!G72</f>
        <v>731400</v>
      </c>
      <c r="I5" s="28">
        <f ca="1">Rev!H72</f>
        <v>752100</v>
      </c>
      <c r="J5" s="28">
        <f ca="1">Rev!I72</f>
        <v>791199.99999999988</v>
      </c>
      <c r="K5" s="28">
        <f ca="1">Rev!J72</f>
        <v>837200</v>
      </c>
      <c r="L5" s="28">
        <f ca="1">Rev!K72</f>
        <v>897000</v>
      </c>
      <c r="M5" s="28">
        <f ca="1">Rev!L72</f>
        <v>816500</v>
      </c>
      <c r="N5" s="28">
        <f ca="1">Rev!M72</f>
        <v>816500</v>
      </c>
      <c r="O5" s="28">
        <f ca="1">Rev!N72</f>
        <v>880900</v>
      </c>
      <c r="P5" s="28">
        <f ca="1">Rev!O72</f>
        <v>959100</v>
      </c>
      <c r="Q5" s="26">
        <f t="shared" ca="1" si="0"/>
        <v>9775000</v>
      </c>
    </row>
    <row r="6" spans="1:17" x14ac:dyDescent="0.25">
      <c r="A6" s="31" t="s">
        <v>2</v>
      </c>
      <c r="B6" s="29" t="str">
        <f>Rev!A73</f>
        <v>Actual</v>
      </c>
      <c r="C6" s="29" t="str">
        <f>Rev!B73</f>
        <v>Europe</v>
      </c>
      <c r="D6" s="29" t="str">
        <f ca="1">Rev!C73</f>
        <v>Germany</v>
      </c>
      <c r="E6" s="28">
        <f ca="1">Rev!D73</f>
        <v>756700</v>
      </c>
      <c r="F6" s="28">
        <f ca="1">Rev!E73</f>
        <v>786600.00000000012</v>
      </c>
      <c r="G6" s="28">
        <f ca="1">Rev!F73</f>
        <v>768200</v>
      </c>
      <c r="H6" s="28">
        <f ca="1">Rev!G73</f>
        <v>715300</v>
      </c>
      <c r="I6" s="28">
        <f ca="1">Rev!H73</f>
        <v>763600</v>
      </c>
      <c r="J6" s="28">
        <f ca="1">Rev!I73</f>
        <v>710700</v>
      </c>
      <c r="K6" s="28">
        <f ca="1">Rev!J73</f>
        <v>724500</v>
      </c>
      <c r="L6" s="28">
        <f ca="1">Rev!K73</f>
        <v>731400</v>
      </c>
      <c r="M6" s="28">
        <f ca="1">Rev!L73</f>
        <v>710700</v>
      </c>
      <c r="N6" s="28">
        <f ca="1">Rev!M73</f>
        <v>690000</v>
      </c>
      <c r="O6" s="28">
        <f ca="1">Rev!N73</f>
        <v>669300</v>
      </c>
      <c r="P6" s="28">
        <f ca="1">Rev!O73</f>
        <v>662400</v>
      </c>
      <c r="Q6" s="26">
        <f t="shared" ca="1" si="0"/>
        <v>8689400</v>
      </c>
    </row>
    <row r="7" spans="1:17" x14ac:dyDescent="0.25">
      <c r="A7" s="31" t="s">
        <v>2</v>
      </c>
      <c r="B7" s="29" t="str">
        <f>Rev!A74</f>
        <v>Actual</v>
      </c>
      <c r="C7" s="29" t="str">
        <f>Rev!B74</f>
        <v>Europe</v>
      </c>
      <c r="D7" s="29" t="str">
        <f ca="1">Rev!C74</f>
        <v>France</v>
      </c>
      <c r="E7" s="28">
        <f ca="1">Rev!D74</f>
        <v>841800</v>
      </c>
      <c r="F7" s="28">
        <f ca="1">Rev!E74</f>
        <v>860200</v>
      </c>
      <c r="G7" s="28">
        <f ca="1">Rev!F74</f>
        <v>894700</v>
      </c>
      <c r="H7" s="28">
        <f ca="1">Rev!G74</f>
        <v>814200</v>
      </c>
      <c r="I7" s="28">
        <f ca="1">Rev!H74</f>
        <v>823400</v>
      </c>
      <c r="J7" s="28">
        <f ca="1">Rev!I74</f>
        <v>880900</v>
      </c>
      <c r="K7" s="28">
        <f ca="1">Rev!J74</f>
        <v>862500</v>
      </c>
      <c r="L7" s="28">
        <f ca="1">Rev!K74</f>
        <v>828000</v>
      </c>
      <c r="M7" s="28">
        <f ca="1">Rev!L74</f>
        <v>795799.99999999988</v>
      </c>
      <c r="N7" s="28">
        <f ca="1">Rev!M74</f>
        <v>763600</v>
      </c>
      <c r="O7" s="28">
        <f ca="1">Rev!N74</f>
        <v>770500</v>
      </c>
      <c r="P7" s="28">
        <f ca="1">Rev!O74</f>
        <v>809600</v>
      </c>
      <c r="Q7" s="26">
        <f t="shared" ca="1" si="0"/>
        <v>9945200</v>
      </c>
    </row>
    <row r="8" spans="1:17" x14ac:dyDescent="0.25">
      <c r="A8" s="31" t="s">
        <v>2</v>
      </c>
      <c r="B8" s="29" t="str">
        <f>Rev!A75</f>
        <v>Actual</v>
      </c>
      <c r="C8" s="29" t="str">
        <f>Rev!B75</f>
        <v>Europe</v>
      </c>
      <c r="D8" s="29" t="str">
        <f ca="1">Rev!C75</f>
        <v>Italy</v>
      </c>
      <c r="E8" s="28">
        <f ca="1">Rev!D75</f>
        <v>395599.99999999994</v>
      </c>
      <c r="F8" s="28">
        <f ca="1">Rev!E75</f>
        <v>386400</v>
      </c>
      <c r="G8" s="28">
        <f ca="1">Rev!F75</f>
        <v>372600</v>
      </c>
      <c r="H8" s="28">
        <f ca="1">Rev!G75</f>
        <v>354200</v>
      </c>
      <c r="I8" s="28">
        <f ca="1">Rev!H75</f>
        <v>345000</v>
      </c>
      <c r="J8" s="28">
        <f ca="1">Rev!I75</f>
        <v>312800</v>
      </c>
      <c r="K8" s="28">
        <f ca="1">Rev!J75</f>
        <v>335800</v>
      </c>
      <c r="L8" s="28">
        <f ca="1">Rev!K75</f>
        <v>340400</v>
      </c>
      <c r="M8" s="28">
        <f ca="1">Rev!L75</f>
        <v>377200</v>
      </c>
      <c r="N8" s="28">
        <f ca="1">Rev!M75</f>
        <v>368000</v>
      </c>
      <c r="O8" s="28">
        <f ca="1">Rev!N75</f>
        <v>386400</v>
      </c>
      <c r="P8" s="28">
        <f ca="1">Rev!O75</f>
        <v>368000</v>
      </c>
      <c r="Q8" s="26">
        <f t="shared" ca="1" si="0"/>
        <v>4342400</v>
      </c>
    </row>
    <row r="9" spans="1:17" x14ac:dyDescent="0.25">
      <c r="A9" s="31" t="s">
        <v>2</v>
      </c>
      <c r="B9" s="29" t="str">
        <f>Rev!A76</f>
        <v>Actual</v>
      </c>
      <c r="C9" s="29" t="str">
        <f>Rev!B76</f>
        <v>Europe</v>
      </c>
      <c r="D9" s="29" t="str">
        <f ca="1">Rev!C76</f>
        <v>Spain</v>
      </c>
      <c r="E9" s="28">
        <f ca="1">Rev!D76</f>
        <v>1196000</v>
      </c>
      <c r="F9" s="28">
        <f ca="1">Rev!E76</f>
        <v>1202900</v>
      </c>
      <c r="G9" s="28">
        <f ca="1">Rev!F76</f>
        <v>1235100</v>
      </c>
      <c r="H9" s="28">
        <f ca="1">Rev!G76</f>
        <v>1147700</v>
      </c>
      <c r="I9" s="28">
        <f ca="1">Rev!H76</f>
        <v>1159200</v>
      </c>
      <c r="J9" s="28">
        <f ca="1">Rev!I76</f>
        <v>1276500</v>
      </c>
      <c r="K9" s="28">
        <f ca="1">Rev!J76</f>
        <v>1237400</v>
      </c>
      <c r="L9" s="28">
        <f ca="1">Rev!K76</f>
        <v>1288000.0000000002</v>
      </c>
      <c r="M9" s="28">
        <f ca="1">Rev!L76</f>
        <v>1352400</v>
      </c>
      <c r="N9" s="28">
        <f ca="1">Rev!M76</f>
        <v>1216700</v>
      </c>
      <c r="O9" s="28">
        <f ca="1">Rev!N76</f>
        <v>1276500</v>
      </c>
      <c r="P9" s="28">
        <f ca="1">Rev!O76</f>
        <v>1276500</v>
      </c>
      <c r="Q9" s="26">
        <f t="shared" ca="1" si="0"/>
        <v>14864900</v>
      </c>
    </row>
    <row r="10" spans="1:17" x14ac:dyDescent="0.25">
      <c r="A10" s="31" t="s">
        <v>2</v>
      </c>
      <c r="B10" s="29" t="str">
        <f>Rev!A77</f>
        <v>Actual</v>
      </c>
      <c r="C10" s="29" t="str">
        <f>Rev!B77</f>
        <v>Europe</v>
      </c>
      <c r="D10" s="29" t="str">
        <f ca="1">Rev!C77</f>
        <v>Greece</v>
      </c>
      <c r="E10" s="28">
        <f ca="1">Rev!D77</f>
        <v>1097100</v>
      </c>
      <c r="F10" s="28">
        <f ca="1">Rev!E77</f>
        <v>1122400</v>
      </c>
      <c r="G10" s="28">
        <f ca="1">Rev!F77</f>
        <v>1136200</v>
      </c>
      <c r="H10" s="28">
        <f ca="1">Rev!G77</f>
        <v>1205200</v>
      </c>
      <c r="I10" s="28">
        <f ca="1">Rev!H77</f>
        <v>1324800</v>
      </c>
      <c r="J10" s="28">
        <f ca="1">Rev!I77</f>
        <v>1205200</v>
      </c>
      <c r="K10" s="28">
        <f ca="1">Rev!J77</f>
        <v>1156900</v>
      </c>
      <c r="L10" s="28">
        <f ca="1">Rev!K77</f>
        <v>1145400</v>
      </c>
      <c r="M10" s="28">
        <f ca="1">Rev!L77</f>
        <v>1145400</v>
      </c>
      <c r="N10" s="28">
        <f ca="1">Rev!M77</f>
        <v>1076400</v>
      </c>
      <c r="O10" s="28">
        <f ca="1">Rev!N77</f>
        <v>1120100</v>
      </c>
      <c r="P10" s="28">
        <f ca="1">Rev!O77</f>
        <v>1108600</v>
      </c>
      <c r="Q10" s="26">
        <f t="shared" ca="1" si="0"/>
        <v>13843700</v>
      </c>
    </row>
    <row r="11" spans="1:17" x14ac:dyDescent="0.25">
      <c r="A11" s="31" t="s">
        <v>2</v>
      </c>
      <c r="B11" s="29" t="str">
        <f>Rev!A78</f>
        <v>Actual</v>
      </c>
      <c r="C11" s="29" t="str">
        <f>Rev!B78</f>
        <v>Europe</v>
      </c>
      <c r="D11" s="29" t="str">
        <f ca="1">Rev!C78</f>
        <v>Portugal</v>
      </c>
      <c r="E11" s="28">
        <f ca="1">Rev!D78</f>
        <v>620494</v>
      </c>
      <c r="F11" s="28">
        <f ca="1">Rev!E78</f>
        <v>645012</v>
      </c>
      <c r="G11" s="28">
        <f ca="1">Rev!F78</f>
        <v>629924</v>
      </c>
      <c r="H11" s="28">
        <f ca="1">Rev!G78</f>
        <v>586546</v>
      </c>
      <c r="I11" s="28">
        <f ca="1">Rev!H78</f>
        <v>626152</v>
      </c>
      <c r="J11" s="28">
        <f ca="1">Rev!I78</f>
        <v>582774</v>
      </c>
      <c r="K11" s="28">
        <f ca="1">Rev!J78</f>
        <v>594090</v>
      </c>
      <c r="L11" s="28">
        <f ca="1">Rev!K78</f>
        <v>599748</v>
      </c>
      <c r="M11" s="28">
        <f ca="1">Rev!L78</f>
        <v>582774</v>
      </c>
      <c r="N11" s="28">
        <f ca="1">Rev!M78</f>
        <v>565800</v>
      </c>
      <c r="O11" s="28">
        <f ca="1">Rev!N78</f>
        <v>548826</v>
      </c>
      <c r="P11" s="28">
        <f ca="1">Rev!O78</f>
        <v>543168</v>
      </c>
      <c r="Q11" s="26">
        <f t="shared" ca="1" si="0"/>
        <v>7125308</v>
      </c>
    </row>
    <row r="12" spans="1:17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18"/>
    </row>
    <row r="13" spans="1:17" x14ac:dyDescent="0.25">
      <c r="A13" s="31" t="s">
        <v>2</v>
      </c>
      <c r="B13" s="29" t="str">
        <f>Rev!A80</f>
        <v>Plan</v>
      </c>
      <c r="C13" s="29" t="str">
        <f>Rev!B80</f>
        <v>Europe</v>
      </c>
      <c r="D13" s="29" t="str">
        <f ca="1">Rev!C80</f>
        <v>England</v>
      </c>
      <c r="E13" s="28">
        <f ca="1">Rev!D80</f>
        <v>668610</v>
      </c>
      <c r="F13" s="28">
        <f ca="1">Rev!E80</f>
        <v>723235</v>
      </c>
      <c r="G13" s="28">
        <f ca="1">Rev!F80</f>
        <v>714495</v>
      </c>
      <c r="H13" s="28">
        <f ca="1">Rev!G80</f>
        <v>699200</v>
      </c>
      <c r="I13" s="28">
        <f ca="1">Rev!H80</f>
        <v>644575</v>
      </c>
      <c r="J13" s="28">
        <f ca="1">Rev!I80</f>
        <v>657685</v>
      </c>
      <c r="K13" s="28">
        <f ca="1">Rev!J80</f>
        <v>605245</v>
      </c>
      <c r="L13" s="28">
        <f ca="1">Rev!K80</f>
        <v>568100</v>
      </c>
      <c r="M13" s="28">
        <f ca="1">Rev!L80</f>
        <v>544180</v>
      </c>
      <c r="N13" s="28">
        <f ca="1">Rev!M80</f>
        <v>550459</v>
      </c>
      <c r="O13" s="28">
        <f ca="1">Rev!N80</f>
        <v>598598</v>
      </c>
      <c r="P13" s="28">
        <f ca="1">Rev!O80</f>
        <v>617435</v>
      </c>
      <c r="Q13" s="26">
        <f t="shared" ref="Q13:Q22" ca="1" si="1">SUM(E13:P13)</f>
        <v>7591817</v>
      </c>
    </row>
    <row r="14" spans="1:17" x14ac:dyDescent="0.25">
      <c r="A14" s="31" t="s">
        <v>2</v>
      </c>
      <c r="B14" s="29" t="str">
        <f>Rev!A81</f>
        <v>Plan</v>
      </c>
      <c r="C14" s="29" t="str">
        <f>Rev!B81</f>
        <v>Europe</v>
      </c>
      <c r="D14" s="29" t="str">
        <f ca="1">Rev!C81</f>
        <v>Scotland</v>
      </c>
      <c r="E14" s="28">
        <f ca="1">Rev!D81</f>
        <v>509105</v>
      </c>
      <c r="F14" s="28">
        <f ca="1">Rev!E81</f>
        <v>500365</v>
      </c>
      <c r="G14" s="28">
        <f ca="1">Rev!F81</f>
        <v>487255</v>
      </c>
      <c r="H14" s="28">
        <f ca="1">Rev!G81</f>
        <v>471960</v>
      </c>
      <c r="I14" s="28">
        <f ca="1">Rev!H81</f>
        <v>491625</v>
      </c>
      <c r="J14" s="28">
        <f ca="1">Rev!I81</f>
        <v>467590</v>
      </c>
      <c r="K14" s="28">
        <f ca="1">Rev!J81</f>
        <v>419520</v>
      </c>
      <c r="L14" s="28">
        <f ca="1">Rev!K81</f>
        <v>395485</v>
      </c>
      <c r="M14" s="28">
        <f ca="1">Rev!L81</f>
        <v>351624</v>
      </c>
      <c r="N14" s="28">
        <f ca="1">Rev!M81</f>
        <v>383019</v>
      </c>
      <c r="O14" s="28">
        <f ca="1">Rev!N81</f>
        <v>368368</v>
      </c>
      <c r="P14" s="28">
        <f ca="1">Rev!O81</f>
        <v>397670</v>
      </c>
      <c r="Q14" s="26">
        <f t="shared" ca="1" si="1"/>
        <v>5243586</v>
      </c>
    </row>
    <row r="15" spans="1:17" x14ac:dyDescent="0.25">
      <c r="A15" s="31" t="s">
        <v>2</v>
      </c>
      <c r="B15" s="29" t="str">
        <f>Rev!A82</f>
        <v>Plan</v>
      </c>
      <c r="C15" s="29" t="str">
        <f>Rev!B82</f>
        <v>Europe</v>
      </c>
      <c r="D15" s="29" t="str">
        <f ca="1">Rev!C82</f>
        <v>Wales</v>
      </c>
      <c r="E15" s="28">
        <f ca="1">Rev!D82</f>
        <v>404225</v>
      </c>
      <c r="F15" s="28">
        <f ca="1">Rev!E82</f>
        <v>395485</v>
      </c>
      <c r="G15" s="28">
        <f ca="1">Rev!F82</f>
        <v>384560</v>
      </c>
      <c r="H15" s="28">
        <f ca="1">Rev!G82</f>
        <v>404225</v>
      </c>
      <c r="I15" s="28">
        <f ca="1">Rev!H82</f>
        <v>428260</v>
      </c>
      <c r="J15" s="28">
        <f ca="1">Rev!I82</f>
        <v>393300</v>
      </c>
      <c r="K15" s="28">
        <f ca="1">Rev!J82</f>
        <v>358340</v>
      </c>
      <c r="L15" s="28">
        <f ca="1">Rev!K82</f>
        <v>347415</v>
      </c>
      <c r="M15" s="28">
        <f ca="1">Rev!L82</f>
        <v>349531</v>
      </c>
      <c r="N15" s="28">
        <f ca="1">Rev!M82</f>
        <v>385112</v>
      </c>
      <c r="O15" s="28">
        <f ca="1">Rev!N82</f>
        <v>376740</v>
      </c>
      <c r="P15" s="28">
        <f ca="1">Rev!O82</f>
        <v>395577</v>
      </c>
      <c r="Q15" s="26">
        <f t="shared" ca="1" si="1"/>
        <v>4622770</v>
      </c>
    </row>
    <row r="16" spans="1:17" x14ac:dyDescent="0.25">
      <c r="A16" s="31" t="s">
        <v>2</v>
      </c>
      <c r="B16" s="29" t="str">
        <f>Rev!A83</f>
        <v>Plan</v>
      </c>
      <c r="C16" s="29" t="str">
        <f>Rev!B83</f>
        <v>Europe</v>
      </c>
      <c r="D16" s="29" t="str">
        <f ca="1">Rev!C83</f>
        <v>Ireland</v>
      </c>
      <c r="E16" s="28">
        <f ca="1">Rev!D83</f>
        <v>705755</v>
      </c>
      <c r="F16" s="28">
        <f ca="1">Rev!E83</f>
        <v>734160</v>
      </c>
      <c r="G16" s="28">
        <f ca="1">Rev!F83</f>
        <v>738530</v>
      </c>
      <c r="H16" s="28">
        <f ca="1">Rev!G83</f>
        <v>694830</v>
      </c>
      <c r="I16" s="28">
        <f ca="1">Rev!H83</f>
        <v>714495</v>
      </c>
      <c r="J16" s="28">
        <f ca="1">Rev!I83</f>
        <v>751639.99999999988</v>
      </c>
      <c r="K16" s="28">
        <f ca="1">Rev!J83</f>
        <v>795340</v>
      </c>
      <c r="L16" s="28">
        <f ca="1">Rev!K83</f>
        <v>852150</v>
      </c>
      <c r="M16" s="28">
        <f ca="1">Rev!L83</f>
        <v>743015</v>
      </c>
      <c r="N16" s="28">
        <f ca="1">Rev!M83</f>
        <v>743015</v>
      </c>
      <c r="O16" s="28">
        <f ca="1">Rev!N83</f>
        <v>801619</v>
      </c>
      <c r="P16" s="28">
        <f ca="1">Rev!O83</f>
        <v>872781</v>
      </c>
      <c r="Q16" s="26">
        <f t="shared" ca="1" si="1"/>
        <v>9147330</v>
      </c>
    </row>
    <row r="17" spans="1:17" x14ac:dyDescent="0.25">
      <c r="A17" s="31" t="s">
        <v>2</v>
      </c>
      <c r="B17" s="29" t="str">
        <f>Rev!A84</f>
        <v>Plan</v>
      </c>
      <c r="C17" s="29" t="str">
        <f>Rev!B84</f>
        <v>Europe</v>
      </c>
      <c r="D17" s="29" t="str">
        <f ca="1">Rev!C84</f>
        <v>Germany</v>
      </c>
      <c r="E17" s="28">
        <f ca="1">Rev!D84</f>
        <v>832370.00000000012</v>
      </c>
      <c r="F17" s="28">
        <f ca="1">Rev!E84</f>
        <v>865260.00000000023</v>
      </c>
      <c r="G17" s="28">
        <f ca="1">Rev!F84</f>
        <v>845020.00000000012</v>
      </c>
      <c r="H17" s="28">
        <f ca="1">Rev!G84</f>
        <v>786830.00000000012</v>
      </c>
      <c r="I17" s="28">
        <f ca="1">Rev!H84</f>
        <v>839960.00000000012</v>
      </c>
      <c r="J17" s="28">
        <f ca="1">Rev!I84</f>
        <v>781770.00000000012</v>
      </c>
      <c r="K17" s="28">
        <f ca="1">Rev!J84</f>
        <v>796950.00000000012</v>
      </c>
      <c r="L17" s="28">
        <f ca="1">Rev!K84</f>
        <v>665574</v>
      </c>
      <c r="M17" s="28">
        <f ca="1">Rev!L84</f>
        <v>646737</v>
      </c>
      <c r="N17" s="28">
        <f ca="1">Rev!M84</f>
        <v>627900</v>
      </c>
      <c r="O17" s="28">
        <f ca="1">Rev!N84</f>
        <v>609063</v>
      </c>
      <c r="P17" s="28">
        <f ca="1">Rev!O84</f>
        <v>602784</v>
      </c>
      <c r="Q17" s="26">
        <f t="shared" ca="1" si="1"/>
        <v>8900218</v>
      </c>
    </row>
    <row r="18" spans="1:17" x14ac:dyDescent="0.25">
      <c r="A18" s="31" t="s">
        <v>2</v>
      </c>
      <c r="B18" s="29" t="str">
        <f>Rev!A85</f>
        <v>Plan</v>
      </c>
      <c r="C18" s="29" t="str">
        <f>Rev!B85</f>
        <v>Europe</v>
      </c>
      <c r="D18" s="29" t="str">
        <f ca="1">Rev!C85</f>
        <v>France</v>
      </c>
      <c r="E18" s="28">
        <f ca="1">Rev!D85</f>
        <v>799710</v>
      </c>
      <c r="F18" s="28">
        <f ca="1">Rev!E85</f>
        <v>817190</v>
      </c>
      <c r="G18" s="28">
        <f ca="1">Rev!F85</f>
        <v>849965</v>
      </c>
      <c r="H18" s="28">
        <f ca="1">Rev!G85</f>
        <v>773490</v>
      </c>
      <c r="I18" s="28">
        <f ca="1">Rev!H85</f>
        <v>782230</v>
      </c>
      <c r="J18" s="28">
        <f ca="1">Rev!I85</f>
        <v>836855</v>
      </c>
      <c r="K18" s="28">
        <f ca="1">Rev!J85</f>
        <v>819375</v>
      </c>
      <c r="L18" s="28">
        <f ca="1">Rev!K85</f>
        <v>786600</v>
      </c>
      <c r="M18" s="28">
        <f ca="1">Rev!L85</f>
        <v>724177.99999999988</v>
      </c>
      <c r="N18" s="28">
        <f ca="1">Rev!M85</f>
        <v>694876</v>
      </c>
      <c r="O18" s="28">
        <f ca="1">Rev!N85</f>
        <v>701155</v>
      </c>
      <c r="P18" s="28">
        <f ca="1">Rev!O85</f>
        <v>736736</v>
      </c>
      <c r="Q18" s="26">
        <f t="shared" ca="1" si="1"/>
        <v>9322360</v>
      </c>
    </row>
    <row r="19" spans="1:17" x14ac:dyDescent="0.25">
      <c r="A19" s="31" t="s">
        <v>2</v>
      </c>
      <c r="B19" s="29" t="str">
        <f>Rev!A86</f>
        <v>Plan</v>
      </c>
      <c r="C19" s="29" t="str">
        <f>Rev!B86</f>
        <v>Europe</v>
      </c>
      <c r="D19" s="29" t="str">
        <f ca="1">Rev!C86</f>
        <v>Italy</v>
      </c>
      <c r="E19" s="28">
        <f ca="1">Rev!D86</f>
        <v>381800</v>
      </c>
      <c r="F19" s="28">
        <f ca="1">Rev!E86</f>
        <v>345000</v>
      </c>
      <c r="G19" s="28">
        <f ca="1">Rev!F86</f>
        <v>312800</v>
      </c>
      <c r="H19" s="28">
        <f ca="1">Rev!G86</f>
        <v>280600</v>
      </c>
      <c r="I19" s="28">
        <f ca="1">Rev!H86</f>
        <v>253000</v>
      </c>
      <c r="J19" s="28">
        <f ca="1">Rev!I86</f>
        <v>225400</v>
      </c>
      <c r="K19" s="28">
        <f ca="1">Rev!J86</f>
        <v>202400</v>
      </c>
      <c r="L19" s="28">
        <f ca="1">Rev!K86</f>
        <v>184000</v>
      </c>
      <c r="M19" s="28">
        <f ca="1">Rev!L86</f>
        <v>165600</v>
      </c>
      <c r="N19" s="28">
        <f ca="1">Rev!M86</f>
        <v>147200</v>
      </c>
      <c r="O19" s="28">
        <f ca="1">Rev!N86</f>
        <v>133400</v>
      </c>
      <c r="P19" s="28">
        <f ca="1">Rev!O86</f>
        <v>119600</v>
      </c>
      <c r="Q19" s="26">
        <f t="shared" ca="1" si="1"/>
        <v>2750800</v>
      </c>
    </row>
    <row r="20" spans="1:17" x14ac:dyDescent="0.25">
      <c r="A20" s="31" t="s">
        <v>2</v>
      </c>
      <c r="B20" s="29" t="str">
        <f>Rev!A87</f>
        <v>Plan</v>
      </c>
      <c r="C20" s="29" t="str">
        <f>Rev!B87</f>
        <v>Europe</v>
      </c>
      <c r="D20" s="29" t="str">
        <f ca="1">Rev!C87</f>
        <v>Spain</v>
      </c>
      <c r="E20" s="28">
        <f ca="1">Rev!D87</f>
        <v>1315600</v>
      </c>
      <c r="F20" s="28">
        <f ca="1">Rev!E87</f>
        <v>1323190</v>
      </c>
      <c r="G20" s="28">
        <f ca="1">Rev!F87</f>
        <v>1358610</v>
      </c>
      <c r="H20" s="28">
        <f ca="1">Rev!G87</f>
        <v>1262470</v>
      </c>
      <c r="I20" s="28">
        <f ca="1">Rev!H87</f>
        <v>1275120</v>
      </c>
      <c r="J20" s="28">
        <f ca="1">Rev!I87</f>
        <v>1341601.5</v>
      </c>
      <c r="K20" s="28">
        <f ca="1">Rev!J87</f>
        <v>1300507.3999999999</v>
      </c>
      <c r="L20" s="28">
        <f ca="1">Rev!K87</f>
        <v>1353688.0000000002</v>
      </c>
      <c r="M20" s="28">
        <f ca="1">Rev!L87</f>
        <v>1421372.4</v>
      </c>
      <c r="N20" s="28">
        <f ca="1">Rev!M87</f>
        <v>1278751.7</v>
      </c>
      <c r="O20" s="28">
        <f ca="1">Rev!N87</f>
        <v>1341601.5</v>
      </c>
      <c r="P20" s="28">
        <f ca="1">Rev!O87</f>
        <v>1341601.5</v>
      </c>
      <c r="Q20" s="26">
        <f t="shared" ca="1" si="1"/>
        <v>15914114</v>
      </c>
    </row>
    <row r="21" spans="1:17" x14ac:dyDescent="0.25">
      <c r="A21" s="31" t="s">
        <v>2</v>
      </c>
      <c r="B21" s="29" t="str">
        <f>Rev!A88</f>
        <v>Plan</v>
      </c>
      <c r="C21" s="29" t="str">
        <f>Rev!B88</f>
        <v>Europe</v>
      </c>
      <c r="D21" s="29" t="str">
        <f ca="1">Rev!C88</f>
        <v>Greece</v>
      </c>
      <c r="E21" s="28">
        <f ca="1">Rev!D88</f>
        <v>1042245</v>
      </c>
      <c r="F21" s="28">
        <f ca="1">Rev!E88</f>
        <v>1066280</v>
      </c>
      <c r="G21" s="28">
        <f ca="1">Rev!F88</f>
        <v>1079390</v>
      </c>
      <c r="H21" s="28">
        <f ca="1">Rev!G88</f>
        <v>1144940</v>
      </c>
      <c r="I21" s="28">
        <f ca="1">Rev!H88</f>
        <v>1258560</v>
      </c>
      <c r="J21" s="28">
        <f ca="1">Rev!I88</f>
        <v>1144940</v>
      </c>
      <c r="K21" s="28">
        <f ca="1">Rev!J88</f>
        <v>1099055</v>
      </c>
      <c r="L21" s="28">
        <f ca="1">Rev!K88</f>
        <v>1088130</v>
      </c>
      <c r="M21" s="28">
        <f ca="1">Rev!L88</f>
        <v>1042314</v>
      </c>
      <c r="N21" s="28">
        <f ca="1">Rev!M88</f>
        <v>979524</v>
      </c>
      <c r="O21" s="28">
        <f ca="1">Rev!N88</f>
        <v>1019291</v>
      </c>
      <c r="P21" s="28">
        <f ca="1">Rev!O88</f>
        <v>1008826</v>
      </c>
      <c r="Q21" s="26">
        <f t="shared" ca="1" si="1"/>
        <v>12973495</v>
      </c>
    </row>
    <row r="22" spans="1:17" x14ac:dyDescent="0.25">
      <c r="A22" s="31" t="s">
        <v>2</v>
      </c>
      <c r="B22" s="29" t="str">
        <f>Rev!A89</f>
        <v>Plan</v>
      </c>
      <c r="C22" s="29" t="str">
        <f>Rev!B89</f>
        <v>Europe</v>
      </c>
      <c r="D22" s="29" t="str">
        <f ca="1">Rev!C89</f>
        <v>Portugal</v>
      </c>
      <c r="E22" s="28">
        <f ca="1">Rev!D89</f>
        <v>682543.4</v>
      </c>
      <c r="F22" s="28">
        <f ca="1">Rev!E89</f>
        <v>709513.20000000019</v>
      </c>
      <c r="G22" s="28">
        <f ca="1">Rev!F89</f>
        <v>692916.4</v>
      </c>
      <c r="H22" s="28">
        <f ca="1">Rev!G89</f>
        <v>645200.60000000009</v>
      </c>
      <c r="I22" s="28">
        <f ca="1">Rev!H89</f>
        <v>688767.20000000007</v>
      </c>
      <c r="J22" s="28">
        <f ca="1">Rev!I89</f>
        <v>641051.4</v>
      </c>
      <c r="K22" s="28">
        <f ca="1">Rev!J89</f>
        <v>653499</v>
      </c>
      <c r="L22" s="28">
        <f ca="1">Rev!K89</f>
        <v>545770.67999999993</v>
      </c>
      <c r="M22" s="28">
        <f ca="1">Rev!L89</f>
        <v>530324.34</v>
      </c>
      <c r="N22" s="28">
        <f ca="1">Rev!M89</f>
        <v>514877.99999999994</v>
      </c>
      <c r="O22" s="28">
        <f ca="1">Rev!N89</f>
        <v>499431.66</v>
      </c>
      <c r="P22" s="28">
        <f ca="1">Rev!O89</f>
        <v>494282.87999999995</v>
      </c>
      <c r="Q22" s="26">
        <f t="shared" ca="1" si="1"/>
        <v>7298178.7599999998</v>
      </c>
    </row>
    <row r="23" spans="1:17" x14ac:dyDescent="0.25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8"/>
    </row>
    <row r="24" spans="1:17" x14ac:dyDescent="0.25">
      <c r="A24" s="31" t="s">
        <v>1</v>
      </c>
      <c r="B24" s="12" t="str">
        <f>Exp!A69</f>
        <v>Actual</v>
      </c>
      <c r="C24" s="12" t="str">
        <f>Exp!B69</f>
        <v>Europe</v>
      </c>
      <c r="D24" s="12" t="str">
        <f ca="1">Exp!C69</f>
        <v>England</v>
      </c>
      <c r="E24" s="28">
        <f ca="1">Exp!D69</f>
        <v>633420</v>
      </c>
      <c r="F24" s="28">
        <f ca="1">Exp!E69</f>
        <v>685170</v>
      </c>
      <c r="G24" s="28">
        <f ca="1">Exp!F69</f>
        <v>676890</v>
      </c>
      <c r="H24" s="28">
        <f ca="1">Exp!G69</f>
        <v>662400</v>
      </c>
      <c r="I24" s="28">
        <f ca="1">Exp!H69</f>
        <v>610650</v>
      </c>
      <c r="J24" s="28">
        <f ca="1">Exp!I69</f>
        <v>623070</v>
      </c>
      <c r="K24" s="28">
        <f ca="1">Exp!J69</f>
        <v>573390</v>
      </c>
      <c r="L24" s="28">
        <f ca="1">Exp!K69</f>
        <v>538200</v>
      </c>
      <c r="M24" s="28">
        <f ca="1">Exp!L69</f>
        <v>538200</v>
      </c>
      <c r="N24" s="28">
        <f ca="1">Exp!M69</f>
        <v>544410</v>
      </c>
      <c r="O24" s="28">
        <f ca="1">Exp!N69</f>
        <v>592020</v>
      </c>
      <c r="P24" s="28">
        <f ca="1">Exp!O69</f>
        <v>610650</v>
      </c>
      <c r="Q24" s="26">
        <f t="shared" ref="Q24:Q33" ca="1" si="2">SUM(E24:P24)</f>
        <v>7288470</v>
      </c>
    </row>
    <row r="25" spans="1:17" x14ac:dyDescent="0.25">
      <c r="A25" s="31" t="s">
        <v>1</v>
      </c>
      <c r="B25" s="12" t="str">
        <f>Exp!A70</f>
        <v>Actual</v>
      </c>
      <c r="C25" s="12" t="str">
        <f>Exp!B70</f>
        <v>Europe</v>
      </c>
      <c r="D25" s="12" t="str">
        <f ca="1">Exp!C70</f>
        <v>Scotland</v>
      </c>
      <c r="E25" s="28">
        <f ca="1">Exp!D70</f>
        <v>482310</v>
      </c>
      <c r="F25" s="28">
        <f ca="1">Exp!E70</f>
        <v>474030</v>
      </c>
      <c r="G25" s="28">
        <f ca="1">Exp!F70</f>
        <v>461610</v>
      </c>
      <c r="H25" s="28">
        <f ca="1">Exp!G70</f>
        <v>447120</v>
      </c>
      <c r="I25" s="28">
        <f ca="1">Exp!H70</f>
        <v>465750</v>
      </c>
      <c r="J25" s="28">
        <f ca="1">Exp!I70</f>
        <v>442980</v>
      </c>
      <c r="K25" s="28">
        <f ca="1">Exp!J70</f>
        <v>397440</v>
      </c>
      <c r="L25" s="28">
        <f ca="1">Exp!K70</f>
        <v>374670</v>
      </c>
      <c r="M25" s="28">
        <f ca="1">Exp!L70</f>
        <v>347760</v>
      </c>
      <c r="N25" s="28">
        <f ca="1">Exp!M70</f>
        <v>378810</v>
      </c>
      <c r="O25" s="28">
        <f ca="1">Exp!N70</f>
        <v>364320</v>
      </c>
      <c r="P25" s="28">
        <f ca="1">Exp!O70</f>
        <v>393300</v>
      </c>
      <c r="Q25" s="26">
        <f t="shared" ca="1" si="2"/>
        <v>5030100</v>
      </c>
    </row>
    <row r="26" spans="1:17" x14ac:dyDescent="0.25">
      <c r="A26" s="31" t="s">
        <v>1</v>
      </c>
      <c r="B26" s="12" t="str">
        <f>Exp!A71</f>
        <v>Actual</v>
      </c>
      <c r="C26" s="12" t="str">
        <f>Exp!B71</f>
        <v>Europe</v>
      </c>
      <c r="D26" s="12" t="str">
        <f ca="1">Exp!C71</f>
        <v>Wales</v>
      </c>
      <c r="E26" s="28">
        <f ca="1">Exp!D71</f>
        <v>382950</v>
      </c>
      <c r="F26" s="28">
        <f ca="1">Exp!E71</f>
        <v>374670</v>
      </c>
      <c r="G26" s="28">
        <f ca="1">Exp!F71</f>
        <v>364320</v>
      </c>
      <c r="H26" s="28">
        <f ca="1">Exp!G71</f>
        <v>382950</v>
      </c>
      <c r="I26" s="28">
        <f ca="1">Exp!H71</f>
        <v>405720</v>
      </c>
      <c r="J26" s="28">
        <f ca="1">Exp!I71</f>
        <v>372600</v>
      </c>
      <c r="K26" s="28">
        <f ca="1">Exp!J71</f>
        <v>339480</v>
      </c>
      <c r="L26" s="28">
        <f ca="1">Exp!K71</f>
        <v>329130</v>
      </c>
      <c r="M26" s="28">
        <f ca="1">Exp!L71</f>
        <v>345690</v>
      </c>
      <c r="N26" s="28">
        <f ca="1">Exp!M71</f>
        <v>380880</v>
      </c>
      <c r="O26" s="28">
        <f ca="1">Exp!N71</f>
        <v>372600</v>
      </c>
      <c r="P26" s="28">
        <f ca="1">Exp!O71</f>
        <v>391230</v>
      </c>
      <c r="Q26" s="26">
        <f t="shared" ca="1" si="2"/>
        <v>4442220</v>
      </c>
    </row>
    <row r="27" spans="1:17" x14ac:dyDescent="0.25">
      <c r="A27" s="31" t="s">
        <v>1</v>
      </c>
      <c r="B27" s="12" t="str">
        <f>Exp!A72</f>
        <v>Actual</v>
      </c>
      <c r="C27" s="12" t="str">
        <f>Exp!B72</f>
        <v>Europe</v>
      </c>
      <c r="D27" s="12" t="str">
        <f ca="1">Exp!C72</f>
        <v>Ireland</v>
      </c>
      <c r="E27" s="28">
        <f ca="1">Exp!D72</f>
        <v>668610</v>
      </c>
      <c r="F27" s="28">
        <f ca="1">Exp!E72</f>
        <v>695520</v>
      </c>
      <c r="G27" s="28">
        <f ca="1">Exp!F72</f>
        <v>699660</v>
      </c>
      <c r="H27" s="28">
        <f ca="1">Exp!G72</f>
        <v>658260</v>
      </c>
      <c r="I27" s="28">
        <f ca="1">Exp!H72</f>
        <v>676890</v>
      </c>
      <c r="J27" s="28">
        <f ca="1">Exp!I72</f>
        <v>712079.99999999988</v>
      </c>
      <c r="K27" s="28">
        <f ca="1">Exp!J72</f>
        <v>753480</v>
      </c>
      <c r="L27" s="28">
        <f ca="1">Exp!K72</f>
        <v>807300</v>
      </c>
      <c r="M27" s="28">
        <f ca="1">Exp!L72</f>
        <v>734850</v>
      </c>
      <c r="N27" s="28">
        <f ca="1">Exp!M72</f>
        <v>734850</v>
      </c>
      <c r="O27" s="28">
        <f ca="1">Exp!N72</f>
        <v>792810</v>
      </c>
      <c r="P27" s="28">
        <f ca="1">Exp!O72</f>
        <v>863190</v>
      </c>
      <c r="Q27" s="26">
        <f t="shared" ca="1" si="2"/>
        <v>8797500</v>
      </c>
    </row>
    <row r="28" spans="1:17" x14ac:dyDescent="0.25">
      <c r="A28" s="31" t="s">
        <v>1</v>
      </c>
      <c r="B28" s="12" t="str">
        <f>Exp!A73</f>
        <v>Actual</v>
      </c>
      <c r="C28" s="12" t="str">
        <f>Exp!B73</f>
        <v>Europe</v>
      </c>
      <c r="D28" s="12" t="str">
        <f ca="1">Exp!C73</f>
        <v>Germany</v>
      </c>
      <c r="E28" s="28">
        <f ca="1">Exp!D73</f>
        <v>681030</v>
      </c>
      <c r="F28" s="28">
        <f ca="1">Exp!E73</f>
        <v>707940.00000000012</v>
      </c>
      <c r="G28" s="28">
        <f ca="1">Exp!F73</f>
        <v>691380</v>
      </c>
      <c r="H28" s="28">
        <f ca="1">Exp!G73</f>
        <v>643770</v>
      </c>
      <c r="I28" s="28">
        <f ca="1">Exp!H73</f>
        <v>687240</v>
      </c>
      <c r="J28" s="28">
        <f ca="1">Exp!I73</f>
        <v>639630</v>
      </c>
      <c r="K28" s="28">
        <f ca="1">Exp!J73</f>
        <v>652050</v>
      </c>
      <c r="L28" s="28">
        <f ca="1">Exp!K73</f>
        <v>658260</v>
      </c>
      <c r="M28" s="28">
        <f ca="1">Exp!L73</f>
        <v>639630</v>
      </c>
      <c r="N28" s="28">
        <f ca="1">Exp!M73</f>
        <v>621000</v>
      </c>
      <c r="O28" s="28">
        <f ca="1">Exp!N73</f>
        <v>602370</v>
      </c>
      <c r="P28" s="28">
        <f ca="1">Exp!O73</f>
        <v>596160</v>
      </c>
      <c r="Q28" s="26">
        <f t="shared" ca="1" si="2"/>
        <v>7820460</v>
      </c>
    </row>
    <row r="29" spans="1:17" x14ac:dyDescent="0.25">
      <c r="A29" s="31" t="s">
        <v>1</v>
      </c>
      <c r="B29" s="12" t="str">
        <f>Exp!A74</f>
        <v>Actual</v>
      </c>
      <c r="C29" s="12" t="str">
        <f>Exp!B74</f>
        <v>Europe</v>
      </c>
      <c r="D29" s="12" t="str">
        <f ca="1">Exp!C74</f>
        <v>France</v>
      </c>
      <c r="E29" s="28">
        <f ca="1">Exp!D74</f>
        <v>757620</v>
      </c>
      <c r="F29" s="28">
        <f ca="1">Exp!E74</f>
        <v>774180</v>
      </c>
      <c r="G29" s="28">
        <f ca="1">Exp!F74</f>
        <v>805230</v>
      </c>
      <c r="H29" s="28">
        <f ca="1">Exp!G74</f>
        <v>732780</v>
      </c>
      <c r="I29" s="28">
        <f ca="1">Exp!H74</f>
        <v>741060</v>
      </c>
      <c r="J29" s="28">
        <f ca="1">Exp!I74</f>
        <v>792810</v>
      </c>
      <c r="K29" s="28">
        <f ca="1">Exp!J74</f>
        <v>776250</v>
      </c>
      <c r="L29" s="28">
        <f ca="1">Exp!K74</f>
        <v>745200</v>
      </c>
      <c r="M29" s="28">
        <f ca="1">Exp!L74</f>
        <v>716219.99999999988</v>
      </c>
      <c r="N29" s="28">
        <f ca="1">Exp!M74</f>
        <v>687240</v>
      </c>
      <c r="O29" s="28">
        <f ca="1">Exp!N74</f>
        <v>693450</v>
      </c>
      <c r="P29" s="28">
        <f ca="1">Exp!O74</f>
        <v>728640</v>
      </c>
      <c r="Q29" s="26">
        <f t="shared" ca="1" si="2"/>
        <v>8950680</v>
      </c>
    </row>
    <row r="30" spans="1:17" x14ac:dyDescent="0.25">
      <c r="A30" s="31" t="s">
        <v>1</v>
      </c>
      <c r="B30" s="12" t="str">
        <f>Exp!A75</f>
        <v>Actual</v>
      </c>
      <c r="C30" s="12" t="str">
        <f>Exp!B75</f>
        <v>Europe</v>
      </c>
      <c r="D30" s="12" t="str">
        <f ca="1">Exp!C75</f>
        <v>Italy</v>
      </c>
      <c r="E30" s="28">
        <f ca="1">Exp!D75</f>
        <v>356039.99999999994</v>
      </c>
      <c r="F30" s="28">
        <f ca="1">Exp!E75</f>
        <v>347760</v>
      </c>
      <c r="G30" s="28">
        <f ca="1">Exp!F75</f>
        <v>335340</v>
      </c>
      <c r="H30" s="28">
        <f ca="1">Exp!G75</f>
        <v>318780</v>
      </c>
      <c r="I30" s="28">
        <f ca="1">Exp!H75</f>
        <v>310500</v>
      </c>
      <c r="J30" s="28">
        <f ca="1">Exp!I75</f>
        <v>281520</v>
      </c>
      <c r="K30" s="28">
        <f ca="1">Exp!J75</f>
        <v>302220</v>
      </c>
      <c r="L30" s="28">
        <f ca="1">Exp!K75</f>
        <v>306360</v>
      </c>
      <c r="M30" s="28">
        <f ca="1">Exp!L75</f>
        <v>339480</v>
      </c>
      <c r="N30" s="28">
        <f ca="1">Exp!M75</f>
        <v>331200</v>
      </c>
      <c r="O30" s="28">
        <f ca="1">Exp!N75</f>
        <v>347760</v>
      </c>
      <c r="P30" s="28">
        <f ca="1">Exp!O75</f>
        <v>331200</v>
      </c>
      <c r="Q30" s="26">
        <f ca="1">SUM(E30:P30)</f>
        <v>3908160</v>
      </c>
    </row>
    <row r="31" spans="1:17" x14ac:dyDescent="0.25">
      <c r="A31" s="31" t="s">
        <v>1</v>
      </c>
      <c r="B31" s="12" t="str">
        <f>Exp!A76</f>
        <v>Actual</v>
      </c>
      <c r="C31" s="12" t="str">
        <f>Exp!B76</f>
        <v>Europe</v>
      </c>
      <c r="D31" s="12" t="str">
        <f ca="1">Exp!C76</f>
        <v>Spain</v>
      </c>
      <c r="E31" s="28">
        <f ca="1">Exp!D76</f>
        <v>1076400</v>
      </c>
      <c r="F31" s="28">
        <f ca="1">Exp!E76</f>
        <v>1082610</v>
      </c>
      <c r="G31" s="28">
        <f ca="1">Exp!F76</f>
        <v>1111590</v>
      </c>
      <c r="H31" s="28">
        <f ca="1">Exp!G76</f>
        <v>1032930</v>
      </c>
      <c r="I31" s="28">
        <f ca="1">Exp!H76</f>
        <v>1043280</v>
      </c>
      <c r="J31" s="28">
        <f ca="1">Exp!I76</f>
        <v>1148850</v>
      </c>
      <c r="K31" s="28">
        <f ca="1">Exp!J76</f>
        <v>1113660</v>
      </c>
      <c r="L31" s="28">
        <f ca="1">Exp!K76</f>
        <v>1159200.0000000002</v>
      </c>
      <c r="M31" s="28">
        <f ca="1">Exp!L76</f>
        <v>1217160</v>
      </c>
      <c r="N31" s="28">
        <f ca="1">Exp!M76</f>
        <v>1095030</v>
      </c>
      <c r="O31" s="28">
        <f ca="1">Exp!N76</f>
        <v>1148850</v>
      </c>
      <c r="P31" s="28">
        <f ca="1">Exp!O76</f>
        <v>1148850</v>
      </c>
      <c r="Q31" s="26">
        <f t="shared" ca="1" si="2"/>
        <v>13378410</v>
      </c>
    </row>
    <row r="32" spans="1:17" x14ac:dyDescent="0.25">
      <c r="A32" s="31" t="s">
        <v>1</v>
      </c>
      <c r="B32" s="12" t="str">
        <f>Exp!A77</f>
        <v>Actual</v>
      </c>
      <c r="C32" s="12" t="str">
        <f>Exp!B77</f>
        <v>Europe</v>
      </c>
      <c r="D32" s="12" t="str">
        <f ca="1">Exp!C77</f>
        <v>Greece</v>
      </c>
      <c r="E32" s="28">
        <f ca="1">Exp!D77</f>
        <v>987390</v>
      </c>
      <c r="F32" s="28">
        <f ca="1">Exp!E77</f>
        <v>1010160</v>
      </c>
      <c r="G32" s="28">
        <f ca="1">Exp!F77</f>
        <v>1022580</v>
      </c>
      <c r="H32" s="28">
        <f ca="1">Exp!G77</f>
        <v>1084680</v>
      </c>
      <c r="I32" s="28">
        <f ca="1">Exp!H77</f>
        <v>1192320</v>
      </c>
      <c r="J32" s="28">
        <f ca="1">Exp!I77</f>
        <v>1084680</v>
      </c>
      <c r="K32" s="28">
        <f ca="1">Exp!J77</f>
        <v>1041210</v>
      </c>
      <c r="L32" s="28">
        <f ca="1">Exp!K77</f>
        <v>1030860</v>
      </c>
      <c r="M32" s="28">
        <f ca="1">Exp!L77</f>
        <v>1030860</v>
      </c>
      <c r="N32" s="28">
        <f ca="1">Exp!M77</f>
        <v>968760</v>
      </c>
      <c r="O32" s="28">
        <f ca="1">Exp!N77</f>
        <v>1008090</v>
      </c>
      <c r="P32" s="28">
        <f ca="1">Exp!O77</f>
        <v>997740</v>
      </c>
      <c r="Q32" s="26">
        <f t="shared" ca="1" si="2"/>
        <v>12459330</v>
      </c>
    </row>
    <row r="33" spans="1:17" x14ac:dyDescent="0.25">
      <c r="A33" s="31" t="s">
        <v>1</v>
      </c>
      <c r="B33" s="12" t="str">
        <f>Exp!A78</f>
        <v>Actual</v>
      </c>
      <c r="C33" s="12" t="str">
        <f>Exp!B78</f>
        <v>Europe</v>
      </c>
      <c r="D33" s="12" t="str">
        <f ca="1">Exp!C78</f>
        <v>Portugal</v>
      </c>
      <c r="E33" s="28">
        <f ca="1">Exp!D78</f>
        <v>558444.6</v>
      </c>
      <c r="F33" s="28">
        <f ca="1">Exp!E78</f>
        <v>580510.80000000005</v>
      </c>
      <c r="G33" s="28">
        <f ca="1">Exp!F78</f>
        <v>566931.6</v>
      </c>
      <c r="H33" s="28">
        <f ca="1">Exp!G78</f>
        <v>527891.4</v>
      </c>
      <c r="I33" s="28">
        <f ca="1">Exp!H78</f>
        <v>563536.80000000005</v>
      </c>
      <c r="J33" s="28">
        <f ca="1">Exp!I78</f>
        <v>524496.6</v>
      </c>
      <c r="K33" s="28">
        <f ca="1">Exp!J78</f>
        <v>534681</v>
      </c>
      <c r="L33" s="28">
        <f ca="1">Exp!K78</f>
        <v>539773.20000000007</v>
      </c>
      <c r="M33" s="28">
        <f ca="1">Exp!L78</f>
        <v>524496.6</v>
      </c>
      <c r="N33" s="28">
        <f ca="1">Exp!M78</f>
        <v>509220</v>
      </c>
      <c r="O33" s="28">
        <f ca="1">Exp!N78</f>
        <v>493943.4</v>
      </c>
      <c r="P33" s="28">
        <f ca="1">Exp!O78</f>
        <v>488851.20000000001</v>
      </c>
      <c r="Q33" s="26">
        <f t="shared" ca="1" si="2"/>
        <v>6412777.2000000002</v>
      </c>
    </row>
    <row r="35" spans="1:17" x14ac:dyDescent="0.25">
      <c r="A35" s="31" t="s">
        <v>1</v>
      </c>
      <c r="B35" s="12" t="str">
        <f>Exp!A80</f>
        <v>Plan</v>
      </c>
      <c r="C35" s="12" t="str">
        <f>Exp!B80</f>
        <v>Europe</v>
      </c>
      <c r="D35" s="12" t="str">
        <f ca="1">Exp!C80</f>
        <v>England</v>
      </c>
      <c r="E35" s="28">
        <f ca="1">Exp!D80</f>
        <v>601749</v>
      </c>
      <c r="F35" s="28">
        <f ca="1">Exp!E80</f>
        <v>650911.5</v>
      </c>
      <c r="G35" s="28">
        <f ca="1">Exp!F80</f>
        <v>643045.5</v>
      </c>
      <c r="H35" s="28">
        <f ca="1">Exp!G80</f>
        <v>629280</v>
      </c>
      <c r="I35" s="28">
        <f ca="1">Exp!H80</f>
        <v>580117.5</v>
      </c>
      <c r="J35" s="28">
        <f ca="1">Exp!I80</f>
        <v>591916.5</v>
      </c>
      <c r="K35" s="28">
        <f ca="1">Exp!J80</f>
        <v>544720.5</v>
      </c>
      <c r="L35" s="28">
        <f ca="1">Exp!K80</f>
        <v>511290</v>
      </c>
      <c r="M35" s="28">
        <f ca="1">Exp!L80</f>
        <v>489762</v>
      </c>
      <c r="N35" s="28">
        <f ca="1">Exp!M80</f>
        <v>495413.10000000003</v>
      </c>
      <c r="O35" s="28">
        <f ca="1">Exp!N80</f>
        <v>538738.20000000007</v>
      </c>
      <c r="P35" s="28">
        <f ca="1">Exp!O80</f>
        <v>555691.5</v>
      </c>
      <c r="Q35" s="26">
        <f t="shared" ref="Q35:Q44" ca="1" si="3">SUM(E35:P35)</f>
        <v>6832635.2999999998</v>
      </c>
    </row>
    <row r="36" spans="1:17" x14ac:dyDescent="0.25">
      <c r="A36" s="31" t="s">
        <v>1</v>
      </c>
      <c r="B36" s="12" t="str">
        <f>Exp!A81</f>
        <v>Plan</v>
      </c>
      <c r="C36" s="12" t="str">
        <f>Exp!B81</f>
        <v>Europe</v>
      </c>
      <c r="D36" s="12" t="str">
        <f ca="1">Exp!C81</f>
        <v>Scotland</v>
      </c>
      <c r="E36" s="28">
        <f ca="1">Exp!D81</f>
        <v>458194.5</v>
      </c>
      <c r="F36" s="28">
        <f ca="1">Exp!E81</f>
        <v>450328.5</v>
      </c>
      <c r="G36" s="28">
        <f ca="1">Exp!F81</f>
        <v>438529.5</v>
      </c>
      <c r="H36" s="28">
        <f ca="1">Exp!G81</f>
        <v>424764</v>
      </c>
      <c r="I36" s="28">
        <f ca="1">Exp!H81</f>
        <v>442462.5</v>
      </c>
      <c r="J36" s="28">
        <f ca="1">Exp!I81</f>
        <v>420831</v>
      </c>
      <c r="K36" s="28">
        <f ca="1">Exp!J81</f>
        <v>377568</v>
      </c>
      <c r="L36" s="28">
        <f ca="1">Exp!K81</f>
        <v>355936.5</v>
      </c>
      <c r="M36" s="28">
        <f ca="1">Exp!L81</f>
        <v>316461.60000000003</v>
      </c>
      <c r="N36" s="28">
        <f ca="1">Exp!M81</f>
        <v>344717.10000000003</v>
      </c>
      <c r="O36" s="28">
        <f ca="1">Exp!N81</f>
        <v>331531.2</v>
      </c>
      <c r="P36" s="28">
        <f ca="1">Exp!O81</f>
        <v>357903</v>
      </c>
      <c r="Q36" s="26">
        <f t="shared" ca="1" si="3"/>
        <v>4719227.4000000004</v>
      </c>
    </row>
    <row r="37" spans="1:17" x14ac:dyDescent="0.25">
      <c r="A37" s="31" t="s">
        <v>1</v>
      </c>
      <c r="B37" s="12" t="str">
        <f>Exp!A82</f>
        <v>Plan</v>
      </c>
      <c r="C37" s="12" t="str">
        <f>Exp!B82</f>
        <v>Europe</v>
      </c>
      <c r="D37" s="12" t="str">
        <f ca="1">Exp!C82</f>
        <v>Wales</v>
      </c>
      <c r="E37" s="28">
        <f ca="1">Exp!D82</f>
        <v>363802.5</v>
      </c>
      <c r="F37" s="28">
        <f ca="1">Exp!E82</f>
        <v>355936.5</v>
      </c>
      <c r="G37" s="28">
        <f ca="1">Exp!F82</f>
        <v>346104</v>
      </c>
      <c r="H37" s="28">
        <f ca="1">Exp!G82</f>
        <v>363802.5</v>
      </c>
      <c r="I37" s="28">
        <f ca="1">Exp!H82</f>
        <v>385434</v>
      </c>
      <c r="J37" s="28">
        <f ca="1">Exp!I82</f>
        <v>353970</v>
      </c>
      <c r="K37" s="28">
        <f ca="1">Exp!J82</f>
        <v>322506</v>
      </c>
      <c r="L37" s="28">
        <f ca="1">Exp!K82</f>
        <v>312673.5</v>
      </c>
      <c r="M37" s="28">
        <f ca="1">Exp!L82</f>
        <v>314577.90000000002</v>
      </c>
      <c r="N37" s="28">
        <f ca="1">Exp!M82</f>
        <v>346600.8</v>
      </c>
      <c r="O37" s="28">
        <f ca="1">Exp!N82</f>
        <v>339066</v>
      </c>
      <c r="P37" s="28">
        <f ca="1">Exp!O82</f>
        <v>356019.3</v>
      </c>
      <c r="Q37" s="26">
        <f t="shared" ca="1" si="3"/>
        <v>4160492.9999999995</v>
      </c>
    </row>
    <row r="38" spans="1:17" x14ac:dyDescent="0.25">
      <c r="A38" s="31" t="s">
        <v>1</v>
      </c>
      <c r="B38" s="12" t="str">
        <f>Exp!A83</f>
        <v>Plan</v>
      </c>
      <c r="C38" s="12" t="str">
        <f>Exp!B83</f>
        <v>Europe</v>
      </c>
      <c r="D38" s="12" t="str">
        <f ca="1">Exp!C83</f>
        <v>Ireland</v>
      </c>
      <c r="E38" s="28">
        <f ca="1">Exp!D83</f>
        <v>635179.5</v>
      </c>
      <c r="F38" s="28">
        <f ca="1">Exp!E83</f>
        <v>660744</v>
      </c>
      <c r="G38" s="28">
        <f ca="1">Exp!F83</f>
        <v>664677</v>
      </c>
      <c r="H38" s="28">
        <f ca="1">Exp!G83</f>
        <v>625347</v>
      </c>
      <c r="I38" s="28">
        <f ca="1">Exp!H83</f>
        <v>643045.5</v>
      </c>
      <c r="J38" s="28">
        <f ca="1">Exp!I83</f>
        <v>676475.99999999988</v>
      </c>
      <c r="K38" s="28">
        <f ca="1">Exp!J83</f>
        <v>715806</v>
      </c>
      <c r="L38" s="28">
        <f ca="1">Exp!K83</f>
        <v>766935</v>
      </c>
      <c r="M38" s="28">
        <f ca="1">Exp!L83</f>
        <v>668713.5</v>
      </c>
      <c r="N38" s="28">
        <f ca="1">Exp!M83</f>
        <v>668713.5</v>
      </c>
      <c r="O38" s="28">
        <f ca="1">Exp!N83</f>
        <v>721457.1</v>
      </c>
      <c r="P38" s="28">
        <f ca="1">Exp!O83</f>
        <v>785502.9</v>
      </c>
      <c r="Q38" s="26">
        <f t="shared" ca="1" si="3"/>
        <v>8232597</v>
      </c>
    </row>
    <row r="39" spans="1:17" x14ac:dyDescent="0.25">
      <c r="A39" s="31" t="s">
        <v>1</v>
      </c>
      <c r="B39" s="12" t="str">
        <f>Exp!A84</f>
        <v>Plan</v>
      </c>
      <c r="C39" s="12" t="str">
        <f>Exp!B84</f>
        <v>Europe</v>
      </c>
      <c r="D39" s="12" t="str">
        <f ca="1">Exp!C84</f>
        <v>Germany</v>
      </c>
      <c r="E39" s="28">
        <f ca="1">Exp!D84</f>
        <v>749133.00000000012</v>
      </c>
      <c r="F39" s="28">
        <f ca="1">Exp!E84</f>
        <v>778734.00000000023</v>
      </c>
      <c r="G39" s="28">
        <f ca="1">Exp!F84</f>
        <v>760518.00000000012</v>
      </c>
      <c r="H39" s="28">
        <f ca="1">Exp!G84</f>
        <v>708147.00000000012</v>
      </c>
      <c r="I39" s="28">
        <f ca="1">Exp!H84</f>
        <v>755964.00000000012</v>
      </c>
      <c r="J39" s="28">
        <f ca="1">Exp!I84</f>
        <v>703593.00000000012</v>
      </c>
      <c r="K39" s="28">
        <f ca="1">Exp!J84</f>
        <v>717255.00000000012</v>
      </c>
      <c r="L39" s="28">
        <f ca="1">Exp!K84</f>
        <v>599016.6</v>
      </c>
      <c r="M39" s="28">
        <f ca="1">Exp!L84</f>
        <v>582063.30000000005</v>
      </c>
      <c r="N39" s="28">
        <f ca="1">Exp!M84</f>
        <v>565110</v>
      </c>
      <c r="O39" s="28">
        <f ca="1">Exp!N84</f>
        <v>548156.70000000007</v>
      </c>
      <c r="P39" s="28">
        <f ca="1">Exp!O84</f>
        <v>542505.6</v>
      </c>
      <c r="Q39" s="26">
        <f t="shared" ca="1" si="3"/>
        <v>8010196.2000000002</v>
      </c>
    </row>
    <row r="40" spans="1:17" x14ac:dyDescent="0.25">
      <c r="A40" s="31" t="s">
        <v>1</v>
      </c>
      <c r="B40" s="12" t="str">
        <f>Exp!A85</f>
        <v>Plan</v>
      </c>
      <c r="C40" s="12" t="str">
        <f>Exp!B85</f>
        <v>Europe</v>
      </c>
      <c r="D40" s="12" t="str">
        <f ca="1">Exp!C85</f>
        <v>France</v>
      </c>
      <c r="E40" s="28">
        <f ca="1">Exp!D85</f>
        <v>719739</v>
      </c>
      <c r="F40" s="28">
        <f ca="1">Exp!E85</f>
        <v>735471</v>
      </c>
      <c r="G40" s="28">
        <f ca="1">Exp!F85</f>
        <v>764968.5</v>
      </c>
      <c r="H40" s="28">
        <f ca="1">Exp!G85</f>
        <v>696141</v>
      </c>
      <c r="I40" s="28">
        <f ca="1">Exp!H85</f>
        <v>704007</v>
      </c>
      <c r="J40" s="28">
        <f ca="1">Exp!I85</f>
        <v>753169.5</v>
      </c>
      <c r="K40" s="28">
        <f ca="1">Exp!J85</f>
        <v>737437.5</v>
      </c>
      <c r="L40" s="28">
        <f ca="1">Exp!K85</f>
        <v>707940</v>
      </c>
      <c r="M40" s="28">
        <f ca="1">Exp!L85</f>
        <v>651760.19999999995</v>
      </c>
      <c r="N40" s="28">
        <f ca="1">Exp!M85</f>
        <v>625388.4</v>
      </c>
      <c r="O40" s="28">
        <f ca="1">Exp!N85</f>
        <v>631039.5</v>
      </c>
      <c r="P40" s="28">
        <f ca="1">Exp!O85</f>
        <v>663062.4</v>
      </c>
      <c r="Q40" s="26">
        <f t="shared" ca="1" si="3"/>
        <v>8390124</v>
      </c>
    </row>
    <row r="41" spans="1:17" x14ac:dyDescent="0.25">
      <c r="A41" s="31" t="s">
        <v>1</v>
      </c>
      <c r="B41" s="12" t="str">
        <f>Exp!A86</f>
        <v>Plan</v>
      </c>
      <c r="C41" s="12" t="str">
        <f>Exp!B86</f>
        <v>Europe</v>
      </c>
      <c r="D41" s="12" t="str">
        <f ca="1">Exp!C86</f>
        <v>Italy</v>
      </c>
      <c r="E41" s="28">
        <f ca="1">Exp!D86</f>
        <v>343620</v>
      </c>
      <c r="F41" s="28">
        <f ca="1">Exp!E86</f>
        <v>310500</v>
      </c>
      <c r="G41" s="28">
        <f ca="1">Exp!F86</f>
        <v>281520</v>
      </c>
      <c r="H41" s="28">
        <f ca="1">Exp!G86</f>
        <v>252540</v>
      </c>
      <c r="I41" s="28">
        <f ca="1">Exp!H86</f>
        <v>227700</v>
      </c>
      <c r="J41" s="28">
        <f ca="1">Exp!I86</f>
        <v>202860</v>
      </c>
      <c r="K41" s="28">
        <f ca="1">Exp!J86</f>
        <v>182160</v>
      </c>
      <c r="L41" s="28">
        <f ca="1">Exp!K86</f>
        <v>165600</v>
      </c>
      <c r="M41" s="28">
        <f ca="1">Exp!L86</f>
        <v>149040</v>
      </c>
      <c r="N41" s="28">
        <f ca="1">Exp!M86</f>
        <v>132480</v>
      </c>
      <c r="O41" s="28">
        <f ca="1">Exp!N86</f>
        <v>120060</v>
      </c>
      <c r="P41" s="28">
        <f ca="1">Exp!O86</f>
        <v>107640</v>
      </c>
      <c r="Q41" s="26">
        <f t="shared" ca="1" si="3"/>
        <v>2475720</v>
      </c>
    </row>
    <row r="42" spans="1:17" x14ac:dyDescent="0.25">
      <c r="A42" s="31" t="s">
        <v>1</v>
      </c>
      <c r="B42" s="12" t="str">
        <f>Exp!A87</f>
        <v>Plan</v>
      </c>
      <c r="C42" s="12" t="str">
        <f>Exp!B87</f>
        <v>Europe</v>
      </c>
      <c r="D42" s="12" t="str">
        <f ca="1">Exp!C87</f>
        <v>Spain</v>
      </c>
      <c r="E42" s="28">
        <f ca="1">Exp!D87</f>
        <v>1184040</v>
      </c>
      <c r="F42" s="28">
        <f ca="1">Exp!E87</f>
        <v>1190871</v>
      </c>
      <c r="G42" s="28">
        <f ca="1">Exp!F87</f>
        <v>1222749</v>
      </c>
      <c r="H42" s="28">
        <f ca="1">Exp!G87</f>
        <v>1136223</v>
      </c>
      <c r="I42" s="28">
        <f ca="1">Exp!H87</f>
        <v>1147608</v>
      </c>
      <c r="J42" s="28">
        <f ca="1">Exp!I87</f>
        <v>1207441.3500000001</v>
      </c>
      <c r="K42" s="28">
        <f ca="1">Exp!J87</f>
        <v>1170456.6599999999</v>
      </c>
      <c r="L42" s="28">
        <f ca="1">Exp!K87</f>
        <v>1218319.2000000002</v>
      </c>
      <c r="M42" s="28">
        <f ca="1">Exp!L87</f>
        <v>1279235.1599999999</v>
      </c>
      <c r="N42" s="28">
        <f ca="1">Exp!M87</f>
        <v>1150876.53</v>
      </c>
      <c r="O42" s="28">
        <f ca="1">Exp!N87</f>
        <v>1207441.3500000001</v>
      </c>
      <c r="P42" s="28">
        <f ca="1">Exp!O87</f>
        <v>1207441.3500000001</v>
      </c>
      <c r="Q42" s="26">
        <f t="shared" ca="1" si="3"/>
        <v>14322702.6</v>
      </c>
    </row>
    <row r="43" spans="1:17" x14ac:dyDescent="0.25">
      <c r="A43" s="31" t="s">
        <v>1</v>
      </c>
      <c r="B43" s="12" t="str">
        <f>Exp!A88</f>
        <v>Plan</v>
      </c>
      <c r="C43" s="12" t="str">
        <f>Exp!B88</f>
        <v>Europe</v>
      </c>
      <c r="D43" s="12" t="str">
        <f ca="1">Exp!C88</f>
        <v>Greece</v>
      </c>
      <c r="E43" s="28">
        <f ca="1">Exp!D88</f>
        <v>938020.5</v>
      </c>
      <c r="F43" s="28">
        <f ca="1">Exp!E88</f>
        <v>959652</v>
      </c>
      <c r="G43" s="28">
        <f ca="1">Exp!F88</f>
        <v>971451</v>
      </c>
      <c r="H43" s="28">
        <f ca="1">Exp!G88</f>
        <v>1030446</v>
      </c>
      <c r="I43" s="28">
        <f ca="1">Exp!H88</f>
        <v>1132704</v>
      </c>
      <c r="J43" s="28">
        <f ca="1">Exp!I88</f>
        <v>1030446</v>
      </c>
      <c r="K43" s="28">
        <f ca="1">Exp!J88</f>
        <v>989149.5</v>
      </c>
      <c r="L43" s="28">
        <f ca="1">Exp!K88</f>
        <v>979317</v>
      </c>
      <c r="M43" s="28">
        <f ca="1">Exp!L88</f>
        <v>938082.6</v>
      </c>
      <c r="N43" s="28">
        <f ca="1">Exp!M88</f>
        <v>881571.6</v>
      </c>
      <c r="O43" s="28">
        <f ca="1">Exp!N88</f>
        <v>917361.9</v>
      </c>
      <c r="P43" s="28">
        <f ca="1">Exp!O88</f>
        <v>907943.4</v>
      </c>
      <c r="Q43" s="26">
        <f t="shared" ca="1" si="3"/>
        <v>11676145.5</v>
      </c>
    </row>
    <row r="44" spans="1:17" x14ac:dyDescent="0.25">
      <c r="A44" s="31" t="s">
        <v>1</v>
      </c>
      <c r="B44" s="12" t="str">
        <f>Exp!A89</f>
        <v>Plan</v>
      </c>
      <c r="C44" s="12" t="str">
        <f>Exp!B89</f>
        <v>Europe</v>
      </c>
      <c r="D44" s="12" t="str">
        <f ca="1">Exp!C89</f>
        <v>Portugal</v>
      </c>
      <c r="E44" s="28">
        <f ca="1">Exp!D89</f>
        <v>614289.06000000006</v>
      </c>
      <c r="F44" s="28">
        <f ca="1">Exp!E89</f>
        <v>638561.88000000024</v>
      </c>
      <c r="G44" s="28">
        <f ca="1">Exp!F89</f>
        <v>623624.76</v>
      </c>
      <c r="H44" s="28">
        <f ca="1">Exp!G89</f>
        <v>580680.54000000015</v>
      </c>
      <c r="I44" s="28">
        <f ca="1">Exp!H89</f>
        <v>619890.4800000001</v>
      </c>
      <c r="J44" s="28">
        <f ca="1">Exp!I89</f>
        <v>576946.26</v>
      </c>
      <c r="K44" s="28">
        <f ca="1">Exp!J89</f>
        <v>588149.1</v>
      </c>
      <c r="L44" s="28">
        <f ca="1">Exp!K89</f>
        <v>491193.61199999996</v>
      </c>
      <c r="M44" s="28">
        <f ca="1">Exp!L89</f>
        <v>477291.90599999996</v>
      </c>
      <c r="N44" s="28">
        <f ca="1">Exp!M89</f>
        <v>463390.19999999995</v>
      </c>
      <c r="O44" s="28">
        <f ca="1">Exp!N89</f>
        <v>449488.49400000001</v>
      </c>
      <c r="P44" s="28">
        <f ca="1">Exp!O89</f>
        <v>444854.59199999995</v>
      </c>
      <c r="Q44" s="26">
        <f t="shared" ca="1" si="3"/>
        <v>6568360.8839999996</v>
      </c>
    </row>
    <row r="46" spans="1:17" x14ac:dyDescent="0.25">
      <c r="A46" s="31" t="s">
        <v>0</v>
      </c>
      <c r="B46" s="27" t="str">
        <f t="shared" ref="B46:D55" si="4">B24</f>
        <v>Actual</v>
      </c>
      <c r="C46" s="27" t="str">
        <f t="shared" si="4"/>
        <v>Europe</v>
      </c>
      <c r="D46" s="27" t="str">
        <f t="shared" ca="1" si="4"/>
        <v>England</v>
      </c>
      <c r="E46" s="26">
        <f t="shared" ref="E46:P46" ca="1" si="5">E2-E24</f>
        <v>70380</v>
      </c>
      <c r="F46" s="26">
        <f t="shared" ca="1" si="5"/>
        <v>76130</v>
      </c>
      <c r="G46" s="26">
        <f t="shared" ca="1" si="5"/>
        <v>75210</v>
      </c>
      <c r="H46" s="26">
        <f t="shared" ca="1" si="5"/>
        <v>73600</v>
      </c>
      <c r="I46" s="26">
        <f t="shared" ca="1" si="5"/>
        <v>67850</v>
      </c>
      <c r="J46" s="26">
        <f t="shared" ca="1" si="5"/>
        <v>69230</v>
      </c>
      <c r="K46" s="26">
        <f t="shared" ca="1" si="5"/>
        <v>63710</v>
      </c>
      <c r="L46" s="26">
        <f t="shared" ca="1" si="5"/>
        <v>59800</v>
      </c>
      <c r="M46" s="26">
        <f t="shared" ca="1" si="5"/>
        <v>59800</v>
      </c>
      <c r="N46" s="26">
        <f t="shared" ca="1" si="5"/>
        <v>60490</v>
      </c>
      <c r="O46" s="26">
        <f t="shared" ca="1" si="5"/>
        <v>65780</v>
      </c>
      <c r="P46" s="26">
        <f t="shared" ca="1" si="5"/>
        <v>67850</v>
      </c>
      <c r="Q46" s="26">
        <f t="shared" ref="Q46:Q55" ca="1" si="6">SUM(E46:P46)</f>
        <v>809830</v>
      </c>
    </row>
    <row r="47" spans="1:17" x14ac:dyDescent="0.25">
      <c r="A47" s="31" t="s">
        <v>0</v>
      </c>
      <c r="B47" s="27" t="str">
        <f t="shared" si="4"/>
        <v>Actual</v>
      </c>
      <c r="C47" s="27" t="str">
        <f t="shared" si="4"/>
        <v>Europe</v>
      </c>
      <c r="D47" s="27" t="str">
        <f t="shared" ca="1" si="4"/>
        <v>Scotland</v>
      </c>
      <c r="E47" s="26">
        <f t="shared" ref="E47:P47" ca="1" si="7">E3-E25</f>
        <v>53590</v>
      </c>
      <c r="F47" s="26">
        <f t="shared" ca="1" si="7"/>
        <v>52670</v>
      </c>
      <c r="G47" s="26">
        <f t="shared" ca="1" si="7"/>
        <v>51290</v>
      </c>
      <c r="H47" s="26">
        <f t="shared" ca="1" si="7"/>
        <v>49680</v>
      </c>
      <c r="I47" s="26">
        <f t="shared" ca="1" si="7"/>
        <v>51750</v>
      </c>
      <c r="J47" s="26">
        <f t="shared" ca="1" si="7"/>
        <v>49220</v>
      </c>
      <c r="K47" s="26">
        <f t="shared" ca="1" si="7"/>
        <v>44160</v>
      </c>
      <c r="L47" s="26">
        <f t="shared" ca="1" si="7"/>
        <v>41630</v>
      </c>
      <c r="M47" s="26">
        <f t="shared" ca="1" si="7"/>
        <v>38640</v>
      </c>
      <c r="N47" s="26">
        <f t="shared" ca="1" si="7"/>
        <v>42090</v>
      </c>
      <c r="O47" s="26">
        <f t="shared" ca="1" si="7"/>
        <v>40480</v>
      </c>
      <c r="P47" s="26">
        <f t="shared" ca="1" si="7"/>
        <v>43700</v>
      </c>
      <c r="Q47" s="26">
        <f t="shared" ca="1" si="6"/>
        <v>558900</v>
      </c>
    </row>
    <row r="48" spans="1:17" x14ac:dyDescent="0.25">
      <c r="A48" s="31" t="s">
        <v>0</v>
      </c>
      <c r="B48" s="27" t="str">
        <f t="shared" si="4"/>
        <v>Actual</v>
      </c>
      <c r="C48" s="27" t="str">
        <f t="shared" si="4"/>
        <v>Europe</v>
      </c>
      <c r="D48" s="27" t="str">
        <f t="shared" ca="1" si="4"/>
        <v>Wales</v>
      </c>
      <c r="E48" s="26">
        <f t="shared" ref="E48:P48" ca="1" si="8">E4-E26</f>
        <v>42550</v>
      </c>
      <c r="F48" s="26">
        <f t="shared" ca="1" si="8"/>
        <v>41630</v>
      </c>
      <c r="G48" s="26">
        <f t="shared" ca="1" si="8"/>
        <v>40480</v>
      </c>
      <c r="H48" s="26">
        <f t="shared" ca="1" si="8"/>
        <v>42550</v>
      </c>
      <c r="I48" s="26">
        <f t="shared" ca="1" si="8"/>
        <v>45080</v>
      </c>
      <c r="J48" s="26">
        <f t="shared" ca="1" si="8"/>
        <v>41400</v>
      </c>
      <c r="K48" s="26">
        <f t="shared" ca="1" si="8"/>
        <v>37720</v>
      </c>
      <c r="L48" s="26">
        <f t="shared" ca="1" si="8"/>
        <v>36570</v>
      </c>
      <c r="M48" s="26">
        <f t="shared" ca="1" si="8"/>
        <v>38410</v>
      </c>
      <c r="N48" s="26">
        <f t="shared" ca="1" si="8"/>
        <v>42320</v>
      </c>
      <c r="O48" s="26">
        <f t="shared" ca="1" si="8"/>
        <v>41400</v>
      </c>
      <c r="P48" s="26">
        <f t="shared" ca="1" si="8"/>
        <v>43470</v>
      </c>
      <c r="Q48" s="26">
        <f t="shared" ca="1" si="6"/>
        <v>493580</v>
      </c>
    </row>
    <row r="49" spans="1:17" x14ac:dyDescent="0.25">
      <c r="A49" s="31" t="s">
        <v>0</v>
      </c>
      <c r="B49" s="27" t="str">
        <f t="shared" si="4"/>
        <v>Actual</v>
      </c>
      <c r="C49" s="27" t="str">
        <f t="shared" si="4"/>
        <v>Europe</v>
      </c>
      <c r="D49" s="27" t="str">
        <f t="shared" ca="1" si="4"/>
        <v>Ireland</v>
      </c>
      <c r="E49" s="26">
        <f t="shared" ref="E49:P49" ca="1" si="9">E5-E27</f>
        <v>74290</v>
      </c>
      <c r="F49" s="26">
        <f t="shared" ca="1" si="9"/>
        <v>77280</v>
      </c>
      <c r="G49" s="26">
        <f t="shared" ca="1" si="9"/>
        <v>77740</v>
      </c>
      <c r="H49" s="26">
        <f t="shared" ca="1" si="9"/>
        <v>73140</v>
      </c>
      <c r="I49" s="26">
        <f t="shared" ca="1" si="9"/>
        <v>75210</v>
      </c>
      <c r="J49" s="26">
        <f t="shared" ca="1" si="9"/>
        <v>79120</v>
      </c>
      <c r="K49" s="26">
        <f t="shared" ca="1" si="9"/>
        <v>83720</v>
      </c>
      <c r="L49" s="26">
        <f t="shared" ca="1" si="9"/>
        <v>89700</v>
      </c>
      <c r="M49" s="26">
        <f t="shared" ca="1" si="9"/>
        <v>81650</v>
      </c>
      <c r="N49" s="26">
        <f t="shared" ca="1" si="9"/>
        <v>81650</v>
      </c>
      <c r="O49" s="26">
        <f t="shared" ca="1" si="9"/>
        <v>88090</v>
      </c>
      <c r="P49" s="26">
        <f t="shared" ca="1" si="9"/>
        <v>95910</v>
      </c>
      <c r="Q49" s="26">
        <f t="shared" ca="1" si="6"/>
        <v>977500</v>
      </c>
    </row>
    <row r="50" spans="1:17" x14ac:dyDescent="0.25">
      <c r="A50" s="31" t="s">
        <v>0</v>
      </c>
      <c r="B50" s="27" t="str">
        <f t="shared" si="4"/>
        <v>Actual</v>
      </c>
      <c r="C50" s="27" t="str">
        <f t="shared" si="4"/>
        <v>Europe</v>
      </c>
      <c r="D50" s="27" t="str">
        <f t="shared" ca="1" si="4"/>
        <v>Germany</v>
      </c>
      <c r="E50" s="26">
        <f t="shared" ref="E50:P50" ca="1" si="10">E6-E28</f>
        <v>75670</v>
      </c>
      <c r="F50" s="26">
        <f t="shared" ca="1" si="10"/>
        <v>78660</v>
      </c>
      <c r="G50" s="26">
        <f t="shared" ca="1" si="10"/>
        <v>76820</v>
      </c>
      <c r="H50" s="26">
        <f t="shared" ca="1" si="10"/>
        <v>71530</v>
      </c>
      <c r="I50" s="26">
        <f t="shared" ca="1" si="10"/>
        <v>76360</v>
      </c>
      <c r="J50" s="26">
        <f t="shared" ca="1" si="10"/>
        <v>71070</v>
      </c>
      <c r="K50" s="26">
        <f t="shared" ca="1" si="10"/>
        <v>72450</v>
      </c>
      <c r="L50" s="26">
        <f t="shared" ca="1" si="10"/>
        <v>73140</v>
      </c>
      <c r="M50" s="26">
        <f t="shared" ca="1" si="10"/>
        <v>71070</v>
      </c>
      <c r="N50" s="26">
        <f t="shared" ca="1" si="10"/>
        <v>69000</v>
      </c>
      <c r="O50" s="26">
        <f t="shared" ca="1" si="10"/>
        <v>66930</v>
      </c>
      <c r="P50" s="26">
        <f t="shared" ca="1" si="10"/>
        <v>66240</v>
      </c>
      <c r="Q50" s="26">
        <f t="shared" ca="1" si="6"/>
        <v>868940</v>
      </c>
    </row>
    <row r="51" spans="1:17" x14ac:dyDescent="0.25">
      <c r="A51" s="31" t="s">
        <v>0</v>
      </c>
      <c r="B51" s="27" t="str">
        <f t="shared" si="4"/>
        <v>Actual</v>
      </c>
      <c r="C51" s="27" t="str">
        <f t="shared" si="4"/>
        <v>Europe</v>
      </c>
      <c r="D51" s="27" t="str">
        <f t="shared" ca="1" si="4"/>
        <v>France</v>
      </c>
      <c r="E51" s="26">
        <f t="shared" ref="E51:P51" ca="1" si="11">E7-E29</f>
        <v>84180</v>
      </c>
      <c r="F51" s="26">
        <f t="shared" ca="1" si="11"/>
        <v>86020</v>
      </c>
      <c r="G51" s="26">
        <f t="shared" ca="1" si="11"/>
        <v>89470</v>
      </c>
      <c r="H51" s="26">
        <f t="shared" ca="1" si="11"/>
        <v>81420</v>
      </c>
      <c r="I51" s="26">
        <f t="shared" ca="1" si="11"/>
        <v>82340</v>
      </c>
      <c r="J51" s="26">
        <f t="shared" ca="1" si="11"/>
        <v>88090</v>
      </c>
      <c r="K51" s="26">
        <f t="shared" ca="1" si="11"/>
        <v>86250</v>
      </c>
      <c r="L51" s="26">
        <f t="shared" ca="1" si="11"/>
        <v>82800</v>
      </c>
      <c r="M51" s="26">
        <f t="shared" ca="1" si="11"/>
        <v>79580</v>
      </c>
      <c r="N51" s="26">
        <f t="shared" ca="1" si="11"/>
        <v>76360</v>
      </c>
      <c r="O51" s="26">
        <f t="shared" ca="1" si="11"/>
        <v>77050</v>
      </c>
      <c r="P51" s="26">
        <f t="shared" ca="1" si="11"/>
        <v>80960</v>
      </c>
      <c r="Q51" s="26">
        <f t="shared" ca="1" si="6"/>
        <v>994520</v>
      </c>
    </row>
    <row r="52" spans="1:17" x14ac:dyDescent="0.25">
      <c r="A52" s="31" t="s">
        <v>0</v>
      </c>
      <c r="B52" s="27" t="str">
        <f t="shared" si="4"/>
        <v>Actual</v>
      </c>
      <c r="C52" s="27" t="str">
        <f t="shared" si="4"/>
        <v>Europe</v>
      </c>
      <c r="D52" s="27" t="str">
        <f t="shared" ca="1" si="4"/>
        <v>Italy</v>
      </c>
      <c r="E52" s="26">
        <f t="shared" ref="E52:P52" ca="1" si="12">E8-E30</f>
        <v>39560</v>
      </c>
      <c r="F52" s="26">
        <f t="shared" ca="1" si="12"/>
        <v>38640</v>
      </c>
      <c r="G52" s="26">
        <f t="shared" ca="1" si="12"/>
        <v>37260</v>
      </c>
      <c r="H52" s="26">
        <f t="shared" ca="1" si="12"/>
        <v>35420</v>
      </c>
      <c r="I52" s="26">
        <f t="shared" ca="1" si="12"/>
        <v>34500</v>
      </c>
      <c r="J52" s="26">
        <f t="shared" ca="1" si="12"/>
        <v>31280</v>
      </c>
      <c r="K52" s="26">
        <f t="shared" ca="1" si="12"/>
        <v>33580</v>
      </c>
      <c r="L52" s="26">
        <f t="shared" ca="1" si="12"/>
        <v>34040</v>
      </c>
      <c r="M52" s="26">
        <f t="shared" ca="1" si="12"/>
        <v>37720</v>
      </c>
      <c r="N52" s="26">
        <f t="shared" ca="1" si="12"/>
        <v>36800</v>
      </c>
      <c r="O52" s="26">
        <f t="shared" ca="1" si="12"/>
        <v>38640</v>
      </c>
      <c r="P52" s="26">
        <f t="shared" ca="1" si="12"/>
        <v>36800</v>
      </c>
      <c r="Q52" s="26">
        <f t="shared" ca="1" si="6"/>
        <v>434240</v>
      </c>
    </row>
    <row r="53" spans="1:17" x14ac:dyDescent="0.25">
      <c r="A53" s="31" t="s">
        <v>0</v>
      </c>
      <c r="B53" s="27" t="str">
        <f t="shared" si="4"/>
        <v>Actual</v>
      </c>
      <c r="C53" s="27" t="str">
        <f t="shared" si="4"/>
        <v>Europe</v>
      </c>
      <c r="D53" s="27" t="str">
        <f t="shared" ca="1" si="4"/>
        <v>Spain</v>
      </c>
      <c r="E53" s="26">
        <f t="shared" ref="E53:P53" ca="1" si="13">E9-E31</f>
        <v>119600</v>
      </c>
      <c r="F53" s="26">
        <f t="shared" ca="1" si="13"/>
        <v>120290</v>
      </c>
      <c r="G53" s="26">
        <f t="shared" ca="1" si="13"/>
        <v>123510</v>
      </c>
      <c r="H53" s="26">
        <f t="shared" ca="1" si="13"/>
        <v>114770</v>
      </c>
      <c r="I53" s="26">
        <f t="shared" ca="1" si="13"/>
        <v>115920</v>
      </c>
      <c r="J53" s="26">
        <f t="shared" ca="1" si="13"/>
        <v>127650</v>
      </c>
      <c r="K53" s="26">
        <f t="shared" ca="1" si="13"/>
        <v>123740</v>
      </c>
      <c r="L53" s="26">
        <f t="shared" ca="1" si="13"/>
        <v>128800</v>
      </c>
      <c r="M53" s="26">
        <f t="shared" ca="1" si="13"/>
        <v>135240</v>
      </c>
      <c r="N53" s="26">
        <f t="shared" ca="1" si="13"/>
        <v>121670</v>
      </c>
      <c r="O53" s="26">
        <f t="shared" ca="1" si="13"/>
        <v>127650</v>
      </c>
      <c r="P53" s="26">
        <f t="shared" ca="1" si="13"/>
        <v>127650</v>
      </c>
      <c r="Q53" s="26">
        <f t="shared" ca="1" si="6"/>
        <v>1486490</v>
      </c>
    </row>
    <row r="54" spans="1:17" x14ac:dyDescent="0.25">
      <c r="A54" s="31" t="s">
        <v>0</v>
      </c>
      <c r="B54" s="27" t="str">
        <f t="shared" si="4"/>
        <v>Actual</v>
      </c>
      <c r="C54" s="27" t="str">
        <f t="shared" si="4"/>
        <v>Europe</v>
      </c>
      <c r="D54" s="27" t="str">
        <f t="shared" ca="1" si="4"/>
        <v>Greece</v>
      </c>
      <c r="E54" s="26">
        <f t="shared" ref="E54:P54" ca="1" si="14">E10-E32</f>
        <v>109710</v>
      </c>
      <c r="F54" s="26">
        <f t="shared" ca="1" si="14"/>
        <v>112240</v>
      </c>
      <c r="G54" s="26">
        <f t="shared" ca="1" si="14"/>
        <v>113620</v>
      </c>
      <c r="H54" s="26">
        <f t="shared" ca="1" si="14"/>
        <v>120520</v>
      </c>
      <c r="I54" s="26">
        <f t="shared" ca="1" si="14"/>
        <v>132480</v>
      </c>
      <c r="J54" s="26">
        <f t="shared" ca="1" si="14"/>
        <v>120520</v>
      </c>
      <c r="K54" s="26">
        <f t="shared" ca="1" si="14"/>
        <v>115690</v>
      </c>
      <c r="L54" s="26">
        <f t="shared" ca="1" si="14"/>
        <v>114540</v>
      </c>
      <c r="M54" s="26">
        <f t="shared" ca="1" si="14"/>
        <v>114540</v>
      </c>
      <c r="N54" s="26">
        <f t="shared" ca="1" si="14"/>
        <v>107640</v>
      </c>
      <c r="O54" s="26">
        <f t="shared" ca="1" si="14"/>
        <v>112010</v>
      </c>
      <c r="P54" s="26">
        <f t="shared" ca="1" si="14"/>
        <v>110860</v>
      </c>
      <c r="Q54" s="26">
        <f t="shared" ca="1" si="6"/>
        <v>1384370</v>
      </c>
    </row>
    <row r="55" spans="1:17" x14ac:dyDescent="0.25">
      <c r="A55" s="31" t="s">
        <v>0</v>
      </c>
      <c r="B55" s="27" t="str">
        <f t="shared" si="4"/>
        <v>Actual</v>
      </c>
      <c r="C55" s="27" t="str">
        <f t="shared" si="4"/>
        <v>Europe</v>
      </c>
      <c r="D55" s="27" t="str">
        <f t="shared" ca="1" si="4"/>
        <v>Portugal</v>
      </c>
      <c r="E55" s="26">
        <f t="shared" ref="E55:P55" ca="1" si="15">E11-E33</f>
        <v>62049.400000000023</v>
      </c>
      <c r="F55" s="26">
        <f t="shared" ca="1" si="15"/>
        <v>64501.199999999953</v>
      </c>
      <c r="G55" s="26">
        <f t="shared" ca="1" si="15"/>
        <v>62992.400000000023</v>
      </c>
      <c r="H55" s="26">
        <f t="shared" ca="1" si="15"/>
        <v>58654.599999999977</v>
      </c>
      <c r="I55" s="26">
        <f t="shared" ca="1" si="15"/>
        <v>62615.199999999953</v>
      </c>
      <c r="J55" s="26">
        <f t="shared" ca="1" si="15"/>
        <v>58277.400000000023</v>
      </c>
      <c r="K55" s="26">
        <f t="shared" ca="1" si="15"/>
        <v>59409</v>
      </c>
      <c r="L55" s="26">
        <f t="shared" ca="1" si="15"/>
        <v>59974.79999999993</v>
      </c>
      <c r="M55" s="26">
        <f t="shared" ca="1" si="15"/>
        <v>58277.400000000023</v>
      </c>
      <c r="N55" s="26">
        <f t="shared" ca="1" si="15"/>
        <v>56580</v>
      </c>
      <c r="O55" s="26">
        <f t="shared" ca="1" si="15"/>
        <v>54882.599999999977</v>
      </c>
      <c r="P55" s="26">
        <f t="shared" ca="1" si="15"/>
        <v>54316.799999999988</v>
      </c>
      <c r="Q55" s="26">
        <f t="shared" ca="1" si="6"/>
        <v>712530.79999999981</v>
      </c>
    </row>
    <row r="57" spans="1:17" x14ac:dyDescent="0.25">
      <c r="A57" s="31" t="s">
        <v>0</v>
      </c>
      <c r="B57" s="27" t="str">
        <f t="shared" ref="B57:D66" si="16">B35</f>
        <v>Plan</v>
      </c>
      <c r="C57" s="27" t="str">
        <f t="shared" si="16"/>
        <v>Europe</v>
      </c>
      <c r="D57" s="27" t="str">
        <f t="shared" ca="1" si="16"/>
        <v>England</v>
      </c>
      <c r="E57" s="26">
        <f t="shared" ref="E57:P57" ca="1" si="17">E13-E35</f>
        <v>66861</v>
      </c>
      <c r="F57" s="26">
        <f t="shared" ca="1" si="17"/>
        <v>72323.5</v>
      </c>
      <c r="G57" s="26">
        <f t="shared" ca="1" si="17"/>
        <v>71449.5</v>
      </c>
      <c r="H57" s="26">
        <f t="shared" ca="1" si="17"/>
        <v>69920</v>
      </c>
      <c r="I57" s="26">
        <f t="shared" ca="1" si="17"/>
        <v>64457.5</v>
      </c>
      <c r="J57" s="26">
        <f t="shared" ca="1" si="17"/>
        <v>65768.5</v>
      </c>
      <c r="K57" s="26">
        <f t="shared" ca="1" si="17"/>
        <v>60524.5</v>
      </c>
      <c r="L57" s="26">
        <f t="shared" ca="1" si="17"/>
        <v>56810</v>
      </c>
      <c r="M57" s="26">
        <f t="shared" ca="1" si="17"/>
        <v>54418</v>
      </c>
      <c r="N57" s="26">
        <f t="shared" ca="1" si="17"/>
        <v>55045.899999999965</v>
      </c>
      <c r="O57" s="26">
        <f t="shared" ca="1" si="17"/>
        <v>59859.79999999993</v>
      </c>
      <c r="P57" s="26">
        <f t="shared" ca="1" si="17"/>
        <v>61743.5</v>
      </c>
      <c r="Q57" s="26">
        <f t="shared" ref="Q57:Q66" ca="1" si="18">SUM(E57:P57)</f>
        <v>759181.69999999984</v>
      </c>
    </row>
    <row r="58" spans="1:17" x14ac:dyDescent="0.25">
      <c r="A58" s="31" t="s">
        <v>0</v>
      </c>
      <c r="B58" s="27" t="str">
        <f t="shared" si="16"/>
        <v>Plan</v>
      </c>
      <c r="C58" s="27" t="str">
        <f t="shared" si="16"/>
        <v>Europe</v>
      </c>
      <c r="D58" s="27" t="str">
        <f t="shared" ca="1" si="16"/>
        <v>Scotland</v>
      </c>
      <c r="E58" s="26">
        <f t="shared" ref="E58:P58" ca="1" si="19">E14-E36</f>
        <v>50910.5</v>
      </c>
      <c r="F58" s="26">
        <f t="shared" ca="1" si="19"/>
        <v>50036.5</v>
      </c>
      <c r="G58" s="26">
        <f t="shared" ca="1" si="19"/>
        <v>48725.5</v>
      </c>
      <c r="H58" s="26">
        <f t="shared" ca="1" si="19"/>
        <v>47196</v>
      </c>
      <c r="I58" s="26">
        <f t="shared" ca="1" si="19"/>
        <v>49162.5</v>
      </c>
      <c r="J58" s="26">
        <f t="shared" ca="1" si="19"/>
        <v>46759</v>
      </c>
      <c r="K58" s="26">
        <f t="shared" ca="1" si="19"/>
        <v>41952</v>
      </c>
      <c r="L58" s="26">
        <f t="shared" ca="1" si="19"/>
        <v>39548.5</v>
      </c>
      <c r="M58" s="26">
        <f t="shared" ca="1" si="19"/>
        <v>35162.399999999965</v>
      </c>
      <c r="N58" s="26">
        <f t="shared" ca="1" si="19"/>
        <v>38301.899999999965</v>
      </c>
      <c r="O58" s="26">
        <f t="shared" ca="1" si="19"/>
        <v>36836.799999999988</v>
      </c>
      <c r="P58" s="26">
        <f t="shared" ca="1" si="19"/>
        <v>39767</v>
      </c>
      <c r="Q58" s="26">
        <f t="shared" ca="1" si="18"/>
        <v>524358.59999999986</v>
      </c>
    </row>
    <row r="59" spans="1:17" x14ac:dyDescent="0.25">
      <c r="A59" s="31" t="s">
        <v>0</v>
      </c>
      <c r="B59" s="27" t="str">
        <f t="shared" si="16"/>
        <v>Plan</v>
      </c>
      <c r="C59" s="27" t="str">
        <f t="shared" si="16"/>
        <v>Europe</v>
      </c>
      <c r="D59" s="27" t="str">
        <f t="shared" ca="1" si="16"/>
        <v>Wales</v>
      </c>
      <c r="E59" s="26">
        <f t="shared" ref="E59:P59" ca="1" si="20">E15-E37</f>
        <v>40422.5</v>
      </c>
      <c r="F59" s="26">
        <f t="shared" ca="1" si="20"/>
        <v>39548.5</v>
      </c>
      <c r="G59" s="26">
        <f t="shared" ca="1" si="20"/>
        <v>38456</v>
      </c>
      <c r="H59" s="26">
        <f t="shared" ca="1" si="20"/>
        <v>40422.5</v>
      </c>
      <c r="I59" s="26">
        <f t="shared" ca="1" si="20"/>
        <v>42826</v>
      </c>
      <c r="J59" s="26">
        <f t="shared" ca="1" si="20"/>
        <v>39330</v>
      </c>
      <c r="K59" s="26">
        <f t="shared" ca="1" si="20"/>
        <v>35834</v>
      </c>
      <c r="L59" s="26">
        <f t="shared" ca="1" si="20"/>
        <v>34741.5</v>
      </c>
      <c r="M59" s="26">
        <f t="shared" ca="1" si="20"/>
        <v>34953.099999999977</v>
      </c>
      <c r="N59" s="26">
        <f t="shared" ca="1" si="20"/>
        <v>38511.200000000012</v>
      </c>
      <c r="O59" s="26">
        <f t="shared" ca="1" si="20"/>
        <v>37674</v>
      </c>
      <c r="P59" s="26">
        <f t="shared" ca="1" si="20"/>
        <v>39557.700000000012</v>
      </c>
      <c r="Q59" s="26">
        <f t="shared" ca="1" si="18"/>
        <v>462277</v>
      </c>
    </row>
    <row r="60" spans="1:17" x14ac:dyDescent="0.25">
      <c r="A60" s="31" t="s">
        <v>0</v>
      </c>
      <c r="B60" s="27" t="str">
        <f t="shared" si="16"/>
        <v>Plan</v>
      </c>
      <c r="C60" s="27" t="str">
        <f t="shared" si="16"/>
        <v>Europe</v>
      </c>
      <c r="D60" s="27" t="str">
        <f t="shared" ca="1" si="16"/>
        <v>Ireland</v>
      </c>
      <c r="E60" s="26">
        <f t="shared" ref="E60:P60" ca="1" si="21">E16-E38</f>
        <v>70575.5</v>
      </c>
      <c r="F60" s="26">
        <f t="shared" ca="1" si="21"/>
        <v>73416</v>
      </c>
      <c r="G60" s="26">
        <f t="shared" ca="1" si="21"/>
        <v>73853</v>
      </c>
      <c r="H60" s="26">
        <f t="shared" ca="1" si="21"/>
        <v>69483</v>
      </c>
      <c r="I60" s="26">
        <f t="shared" ca="1" si="21"/>
        <v>71449.5</v>
      </c>
      <c r="J60" s="26">
        <f t="shared" ca="1" si="21"/>
        <v>75164</v>
      </c>
      <c r="K60" s="26">
        <f t="shared" ca="1" si="21"/>
        <v>79534</v>
      </c>
      <c r="L60" s="26">
        <f t="shared" ca="1" si="21"/>
        <v>85215</v>
      </c>
      <c r="M60" s="26">
        <f t="shared" ca="1" si="21"/>
        <v>74301.5</v>
      </c>
      <c r="N60" s="26">
        <f t="shared" ca="1" si="21"/>
        <v>74301.5</v>
      </c>
      <c r="O60" s="26">
        <f t="shared" ca="1" si="21"/>
        <v>80161.900000000023</v>
      </c>
      <c r="P60" s="26">
        <f t="shared" ca="1" si="21"/>
        <v>87278.099999999977</v>
      </c>
      <c r="Q60" s="26">
        <f t="shared" ca="1" si="18"/>
        <v>914733</v>
      </c>
    </row>
    <row r="61" spans="1:17" x14ac:dyDescent="0.25">
      <c r="A61" s="31" t="s">
        <v>0</v>
      </c>
      <c r="B61" s="27" t="str">
        <f t="shared" si="16"/>
        <v>Plan</v>
      </c>
      <c r="C61" s="27" t="str">
        <f t="shared" si="16"/>
        <v>Europe</v>
      </c>
      <c r="D61" s="27" t="str">
        <f t="shared" ca="1" si="16"/>
        <v>Germany</v>
      </c>
      <c r="E61" s="26">
        <f t="shared" ref="E61:P61" ca="1" si="22">E17-E39</f>
        <v>83237</v>
      </c>
      <c r="F61" s="26">
        <f t="shared" ca="1" si="22"/>
        <v>86526</v>
      </c>
      <c r="G61" s="26">
        <f t="shared" ca="1" si="22"/>
        <v>84502</v>
      </c>
      <c r="H61" s="26">
        <f t="shared" ca="1" si="22"/>
        <v>78683</v>
      </c>
      <c r="I61" s="26">
        <f t="shared" ca="1" si="22"/>
        <v>83996</v>
      </c>
      <c r="J61" s="26">
        <f t="shared" ca="1" si="22"/>
        <v>78177</v>
      </c>
      <c r="K61" s="26">
        <f t="shared" ca="1" si="22"/>
        <v>79695</v>
      </c>
      <c r="L61" s="26">
        <f t="shared" ca="1" si="22"/>
        <v>66557.400000000023</v>
      </c>
      <c r="M61" s="26">
        <f t="shared" ca="1" si="22"/>
        <v>64673.699999999953</v>
      </c>
      <c r="N61" s="26">
        <f t="shared" ca="1" si="22"/>
        <v>62790</v>
      </c>
      <c r="O61" s="26">
        <f t="shared" ca="1" si="22"/>
        <v>60906.29999999993</v>
      </c>
      <c r="P61" s="26">
        <f t="shared" ca="1" si="22"/>
        <v>60278.400000000023</v>
      </c>
      <c r="Q61" s="26">
        <f t="shared" ca="1" si="18"/>
        <v>890021.79999999993</v>
      </c>
    </row>
    <row r="62" spans="1:17" x14ac:dyDescent="0.25">
      <c r="A62" s="31" t="s">
        <v>0</v>
      </c>
      <c r="B62" s="27" t="str">
        <f t="shared" si="16"/>
        <v>Plan</v>
      </c>
      <c r="C62" s="27" t="str">
        <f t="shared" si="16"/>
        <v>Europe</v>
      </c>
      <c r="D62" s="27" t="str">
        <f t="shared" ca="1" si="16"/>
        <v>France</v>
      </c>
      <c r="E62" s="26">
        <f t="shared" ref="E62:P62" ca="1" si="23">E18-E40</f>
        <v>79971</v>
      </c>
      <c r="F62" s="26">
        <f t="shared" ca="1" si="23"/>
        <v>81719</v>
      </c>
      <c r="G62" s="26">
        <f t="shared" ca="1" si="23"/>
        <v>84996.5</v>
      </c>
      <c r="H62" s="26">
        <f t="shared" ca="1" si="23"/>
        <v>77349</v>
      </c>
      <c r="I62" s="26">
        <f t="shared" ca="1" si="23"/>
        <v>78223</v>
      </c>
      <c r="J62" s="26">
        <f t="shared" ca="1" si="23"/>
        <v>83685.5</v>
      </c>
      <c r="K62" s="26">
        <f t="shared" ca="1" si="23"/>
        <v>81937.5</v>
      </c>
      <c r="L62" s="26">
        <f t="shared" ca="1" si="23"/>
        <v>78660</v>
      </c>
      <c r="M62" s="26">
        <f t="shared" ca="1" si="23"/>
        <v>72417.79999999993</v>
      </c>
      <c r="N62" s="26">
        <f t="shared" ca="1" si="23"/>
        <v>69487.599999999977</v>
      </c>
      <c r="O62" s="26">
        <f t="shared" ca="1" si="23"/>
        <v>70115.5</v>
      </c>
      <c r="P62" s="26">
        <f t="shared" ca="1" si="23"/>
        <v>73673.599999999977</v>
      </c>
      <c r="Q62" s="26">
        <f t="shared" ca="1" si="18"/>
        <v>932235.99999999988</v>
      </c>
    </row>
    <row r="63" spans="1:17" x14ac:dyDescent="0.25">
      <c r="A63" s="31" t="s">
        <v>0</v>
      </c>
      <c r="B63" s="27" t="str">
        <f t="shared" si="16"/>
        <v>Plan</v>
      </c>
      <c r="C63" s="27" t="str">
        <f t="shared" si="16"/>
        <v>Europe</v>
      </c>
      <c r="D63" s="27" t="str">
        <f t="shared" ca="1" si="16"/>
        <v>Italy</v>
      </c>
      <c r="E63" s="26">
        <f t="shared" ref="E63:P63" ca="1" si="24">E19-E41</f>
        <v>38180</v>
      </c>
      <c r="F63" s="26">
        <f t="shared" ca="1" si="24"/>
        <v>34500</v>
      </c>
      <c r="G63" s="26">
        <f t="shared" ca="1" si="24"/>
        <v>31280</v>
      </c>
      <c r="H63" s="26">
        <f t="shared" ca="1" si="24"/>
        <v>28060</v>
      </c>
      <c r="I63" s="26">
        <f t="shared" ca="1" si="24"/>
        <v>25300</v>
      </c>
      <c r="J63" s="26">
        <f t="shared" ca="1" si="24"/>
        <v>22540</v>
      </c>
      <c r="K63" s="26">
        <f t="shared" ca="1" si="24"/>
        <v>20240</v>
      </c>
      <c r="L63" s="26">
        <f t="shared" ca="1" si="24"/>
        <v>18400</v>
      </c>
      <c r="M63" s="26">
        <f t="shared" ca="1" si="24"/>
        <v>16560</v>
      </c>
      <c r="N63" s="26">
        <f t="shared" ca="1" si="24"/>
        <v>14720</v>
      </c>
      <c r="O63" s="26">
        <f t="shared" ca="1" si="24"/>
        <v>13340</v>
      </c>
      <c r="P63" s="26">
        <f t="shared" ca="1" si="24"/>
        <v>11960</v>
      </c>
      <c r="Q63" s="26">
        <f t="shared" ca="1" si="18"/>
        <v>275080</v>
      </c>
    </row>
    <row r="64" spans="1:17" x14ac:dyDescent="0.25">
      <c r="A64" s="31" t="s">
        <v>0</v>
      </c>
      <c r="B64" s="27" t="str">
        <f t="shared" si="16"/>
        <v>Plan</v>
      </c>
      <c r="C64" s="27" t="str">
        <f t="shared" si="16"/>
        <v>Europe</v>
      </c>
      <c r="D64" s="27" t="str">
        <f t="shared" ca="1" si="16"/>
        <v>Spain</v>
      </c>
      <c r="E64" s="26">
        <f t="shared" ref="E64:P64" ca="1" si="25">E20-E42</f>
        <v>131560</v>
      </c>
      <c r="F64" s="26">
        <f t="shared" ca="1" si="25"/>
        <v>132319</v>
      </c>
      <c r="G64" s="26">
        <f t="shared" ca="1" si="25"/>
        <v>135861</v>
      </c>
      <c r="H64" s="26">
        <f t="shared" ca="1" si="25"/>
        <v>126247</v>
      </c>
      <c r="I64" s="26">
        <f t="shared" ca="1" si="25"/>
        <v>127512</v>
      </c>
      <c r="J64" s="26">
        <f t="shared" ca="1" si="25"/>
        <v>134160.14999999991</v>
      </c>
      <c r="K64" s="26">
        <f t="shared" ca="1" si="25"/>
        <v>130050.73999999999</v>
      </c>
      <c r="L64" s="26">
        <f t="shared" ca="1" si="25"/>
        <v>135368.80000000005</v>
      </c>
      <c r="M64" s="26">
        <f t="shared" ca="1" si="25"/>
        <v>142137.24</v>
      </c>
      <c r="N64" s="26">
        <f t="shared" ca="1" si="25"/>
        <v>127875.16999999993</v>
      </c>
      <c r="O64" s="26">
        <f t="shared" ca="1" si="25"/>
        <v>134160.14999999991</v>
      </c>
      <c r="P64" s="26">
        <f t="shared" ca="1" si="25"/>
        <v>134160.14999999991</v>
      </c>
      <c r="Q64" s="26">
        <f t="shared" ca="1" si="18"/>
        <v>1591411.3999999997</v>
      </c>
    </row>
    <row r="65" spans="1:17" x14ac:dyDescent="0.25">
      <c r="A65" s="31" t="s">
        <v>0</v>
      </c>
      <c r="B65" s="27" t="str">
        <f t="shared" si="16"/>
        <v>Plan</v>
      </c>
      <c r="C65" s="27" t="str">
        <f t="shared" si="16"/>
        <v>Europe</v>
      </c>
      <c r="D65" s="27" t="str">
        <f t="shared" ca="1" si="16"/>
        <v>Greece</v>
      </c>
      <c r="E65" s="26">
        <f t="shared" ref="E65:P65" ca="1" si="26">E21-E43</f>
        <v>104224.5</v>
      </c>
      <c r="F65" s="26">
        <f t="shared" ca="1" si="26"/>
        <v>106628</v>
      </c>
      <c r="G65" s="26">
        <f t="shared" ca="1" si="26"/>
        <v>107939</v>
      </c>
      <c r="H65" s="26">
        <f t="shared" ca="1" si="26"/>
        <v>114494</v>
      </c>
      <c r="I65" s="26">
        <f t="shared" ca="1" si="26"/>
        <v>125856</v>
      </c>
      <c r="J65" s="26">
        <f t="shared" ca="1" si="26"/>
        <v>114494</v>
      </c>
      <c r="K65" s="26">
        <f t="shared" ca="1" si="26"/>
        <v>109905.5</v>
      </c>
      <c r="L65" s="26">
        <f t="shared" ca="1" si="26"/>
        <v>108813</v>
      </c>
      <c r="M65" s="26">
        <f t="shared" ca="1" si="26"/>
        <v>104231.40000000002</v>
      </c>
      <c r="N65" s="26">
        <f t="shared" ca="1" si="26"/>
        <v>97952.400000000023</v>
      </c>
      <c r="O65" s="26">
        <f t="shared" ca="1" si="26"/>
        <v>101929.09999999998</v>
      </c>
      <c r="P65" s="26">
        <f t="shared" ca="1" si="26"/>
        <v>100882.59999999998</v>
      </c>
      <c r="Q65" s="26">
        <f t="shared" ca="1" si="18"/>
        <v>1297349.5</v>
      </c>
    </row>
    <row r="66" spans="1:17" x14ac:dyDescent="0.25">
      <c r="A66" s="31" t="s">
        <v>0</v>
      </c>
      <c r="B66" s="27" t="str">
        <f t="shared" si="16"/>
        <v>Plan</v>
      </c>
      <c r="C66" s="27" t="str">
        <f t="shared" si="16"/>
        <v>Europe</v>
      </c>
      <c r="D66" s="27" t="str">
        <f t="shared" ca="1" si="16"/>
        <v>Portugal</v>
      </c>
      <c r="E66" s="26">
        <f t="shared" ref="E66:P66" ca="1" si="27">E22-E44</f>
        <v>68254.339999999967</v>
      </c>
      <c r="F66" s="26">
        <f t="shared" ca="1" si="27"/>
        <v>70951.319999999949</v>
      </c>
      <c r="G66" s="26">
        <f t="shared" ca="1" si="27"/>
        <v>69291.640000000014</v>
      </c>
      <c r="H66" s="26">
        <f t="shared" ca="1" si="27"/>
        <v>64520.059999999939</v>
      </c>
      <c r="I66" s="26">
        <f t="shared" ca="1" si="27"/>
        <v>68876.719999999972</v>
      </c>
      <c r="J66" s="26">
        <f t="shared" ca="1" si="27"/>
        <v>64105.140000000014</v>
      </c>
      <c r="K66" s="26">
        <f t="shared" ca="1" si="27"/>
        <v>65349.900000000023</v>
      </c>
      <c r="L66" s="26">
        <f t="shared" ca="1" si="27"/>
        <v>54577.06799999997</v>
      </c>
      <c r="M66" s="26">
        <f t="shared" ca="1" si="27"/>
        <v>53032.434000000008</v>
      </c>
      <c r="N66" s="26">
        <f t="shared" ca="1" si="27"/>
        <v>51487.799999999988</v>
      </c>
      <c r="O66" s="26">
        <f t="shared" ca="1" si="27"/>
        <v>49943.165999999968</v>
      </c>
      <c r="P66" s="26">
        <f t="shared" ca="1" si="27"/>
        <v>49428.288</v>
      </c>
      <c r="Q66" s="26">
        <f t="shared" ca="1" si="18"/>
        <v>729817.8759999997</v>
      </c>
    </row>
    <row r="68" spans="1:17" x14ac:dyDescent="0.25">
      <c r="B68" s="21" t="s">
        <v>8</v>
      </c>
    </row>
    <row r="69" spans="1:17" x14ac:dyDescent="0.25">
      <c r="A69" s="31" t="str">
        <f>VLOOKUP(Summary!$D$6,List!$J$2:$L$4,3,0)</f>
        <v>EBIT</v>
      </c>
      <c r="B69" s="30" t="s">
        <v>6</v>
      </c>
      <c r="C69" s="21" t="str">
        <f>VLOOKUP(Summary!$Z$6,List!$J$2:$K$4,2,0)</f>
        <v>Europe</v>
      </c>
      <c r="D69" s="21" t="str">
        <f ca="1">D57</f>
        <v>England</v>
      </c>
      <c r="E69" s="32">
        <f ca="1">SUMPRODUCT(($A$2:$A$66=$A69)*($B$2:$B$66=$B69)*($C$2:$C$66=$C69)*($D$2:$D$66=$D69)*(E$2:E$66))</f>
        <v>70380</v>
      </c>
      <c r="F69" s="32">
        <f ca="1">SUMPRODUCT(($A$2:$A$66=$A69)*($B$2:$B$66=$B69)*($C$2:$C$66=$C69)*($D$2:$D$66=$D69)*(F$2:F$66))</f>
        <v>76130</v>
      </c>
      <c r="G69" s="32">
        <f t="shared" ref="G69:Q84" ca="1" si="28">SUMPRODUCT(($A$2:$A$66=$A69)*($B$2:$B$66=$B69)*($C$2:$C$66=$C69)*($D$2:$D$66=$D69)*(G$2:G$66))</f>
        <v>75210</v>
      </c>
      <c r="H69" s="32">
        <f t="shared" ca="1" si="28"/>
        <v>73600</v>
      </c>
      <c r="I69" s="32">
        <f t="shared" ca="1" si="28"/>
        <v>67850</v>
      </c>
      <c r="J69" s="32">
        <f t="shared" ca="1" si="28"/>
        <v>69230</v>
      </c>
      <c r="K69" s="32">
        <f t="shared" ca="1" si="28"/>
        <v>63710</v>
      </c>
      <c r="L69" s="32">
        <f t="shared" ca="1" si="28"/>
        <v>59800</v>
      </c>
      <c r="M69" s="32">
        <f t="shared" ca="1" si="28"/>
        <v>59800</v>
      </c>
      <c r="N69" s="32">
        <f t="shared" ca="1" si="28"/>
        <v>60490</v>
      </c>
      <c r="O69" s="32">
        <f t="shared" ca="1" si="28"/>
        <v>65780</v>
      </c>
      <c r="P69" s="32">
        <f t="shared" ca="1" si="28"/>
        <v>67850</v>
      </c>
      <c r="Q69" s="32">
        <f t="shared" ca="1" si="28"/>
        <v>809830</v>
      </c>
    </row>
    <row r="70" spans="1:17" x14ac:dyDescent="0.25">
      <c r="A70" s="31" t="str">
        <f>VLOOKUP(Summary!$D$6,List!$J$2:$L$4,3,0)</f>
        <v>EBIT</v>
      </c>
      <c r="B70" s="30" t="s">
        <v>6</v>
      </c>
      <c r="C70" s="21" t="str">
        <f>VLOOKUP(Summary!$Z$6,List!$J$2:$K$4,2,0)</f>
        <v>Europe</v>
      </c>
      <c r="D70" s="21" t="str">
        <f t="shared" ref="D70:D78" ca="1" si="29">D58</f>
        <v>Scotland</v>
      </c>
      <c r="E70" s="32">
        <f t="shared" ref="E70:F78" ca="1" si="30">SUMPRODUCT(($A$2:$A$66=$A70)*($B$2:$B$66=$B70)*($C$2:$C$66=$C70)*($D$2:$D$66=$D70)*(E$2:E$66))</f>
        <v>53590</v>
      </c>
      <c r="F70" s="32">
        <f t="shared" ca="1" si="30"/>
        <v>52670</v>
      </c>
      <c r="G70" s="32">
        <f t="shared" ca="1" si="28"/>
        <v>51290</v>
      </c>
      <c r="H70" s="32">
        <f t="shared" ca="1" si="28"/>
        <v>49680</v>
      </c>
      <c r="I70" s="32">
        <f t="shared" ca="1" si="28"/>
        <v>51750</v>
      </c>
      <c r="J70" s="32">
        <f t="shared" ca="1" si="28"/>
        <v>49220</v>
      </c>
      <c r="K70" s="32">
        <f t="shared" ca="1" si="28"/>
        <v>44160</v>
      </c>
      <c r="L70" s="32">
        <f t="shared" ca="1" si="28"/>
        <v>41630</v>
      </c>
      <c r="M70" s="32">
        <f t="shared" ca="1" si="28"/>
        <v>38640</v>
      </c>
      <c r="N70" s="32">
        <f t="shared" ca="1" si="28"/>
        <v>42090</v>
      </c>
      <c r="O70" s="32">
        <f t="shared" ca="1" si="28"/>
        <v>40480</v>
      </c>
      <c r="P70" s="32">
        <f t="shared" ca="1" si="28"/>
        <v>43700</v>
      </c>
      <c r="Q70" s="32">
        <f t="shared" ca="1" si="28"/>
        <v>558900</v>
      </c>
    </row>
    <row r="71" spans="1:17" x14ac:dyDescent="0.25">
      <c r="A71" s="31" t="str">
        <f>VLOOKUP(Summary!$D$6,List!$J$2:$L$4,3,0)</f>
        <v>EBIT</v>
      </c>
      <c r="B71" s="30" t="s">
        <v>6</v>
      </c>
      <c r="C71" s="21" t="str">
        <f>VLOOKUP(Summary!$Z$6,List!$J$2:$K$4,2,0)</f>
        <v>Europe</v>
      </c>
      <c r="D71" s="21" t="str">
        <f t="shared" ca="1" si="29"/>
        <v>Wales</v>
      </c>
      <c r="E71" s="32">
        <f t="shared" ca="1" si="30"/>
        <v>42550</v>
      </c>
      <c r="F71" s="32">
        <f t="shared" ca="1" si="30"/>
        <v>41630</v>
      </c>
      <c r="G71" s="32">
        <f t="shared" ca="1" si="28"/>
        <v>40480</v>
      </c>
      <c r="H71" s="32">
        <f t="shared" ca="1" si="28"/>
        <v>42550</v>
      </c>
      <c r="I71" s="32">
        <f t="shared" ca="1" si="28"/>
        <v>45080</v>
      </c>
      <c r="J71" s="32">
        <f t="shared" ca="1" si="28"/>
        <v>41400</v>
      </c>
      <c r="K71" s="32">
        <f t="shared" ca="1" si="28"/>
        <v>37720</v>
      </c>
      <c r="L71" s="32">
        <f t="shared" ca="1" si="28"/>
        <v>36570</v>
      </c>
      <c r="M71" s="32">
        <f t="shared" ca="1" si="28"/>
        <v>38410</v>
      </c>
      <c r="N71" s="32">
        <f t="shared" ca="1" si="28"/>
        <v>42320</v>
      </c>
      <c r="O71" s="32">
        <f t="shared" ca="1" si="28"/>
        <v>41400</v>
      </c>
      <c r="P71" s="32">
        <f t="shared" ca="1" si="28"/>
        <v>43470</v>
      </c>
      <c r="Q71" s="32">
        <f t="shared" ca="1" si="28"/>
        <v>493580</v>
      </c>
    </row>
    <row r="72" spans="1:17" x14ac:dyDescent="0.25">
      <c r="A72" s="31" t="str">
        <f>VLOOKUP(Summary!$D$6,List!$J$2:$L$4,3,0)</f>
        <v>EBIT</v>
      </c>
      <c r="B72" s="30" t="s">
        <v>6</v>
      </c>
      <c r="C72" s="21" t="str">
        <f>VLOOKUP(Summary!$Z$6,List!$J$2:$K$4,2,0)</f>
        <v>Europe</v>
      </c>
      <c r="D72" s="21" t="str">
        <f t="shared" ca="1" si="29"/>
        <v>Ireland</v>
      </c>
      <c r="E72" s="32">
        <f t="shared" ca="1" si="30"/>
        <v>74290</v>
      </c>
      <c r="F72" s="32">
        <f t="shared" ca="1" si="30"/>
        <v>77280</v>
      </c>
      <c r="G72" s="32">
        <f t="shared" ca="1" si="28"/>
        <v>77740</v>
      </c>
      <c r="H72" s="32">
        <f t="shared" ca="1" si="28"/>
        <v>73140</v>
      </c>
      <c r="I72" s="32">
        <f t="shared" ca="1" si="28"/>
        <v>75210</v>
      </c>
      <c r="J72" s="32">
        <f t="shared" ca="1" si="28"/>
        <v>79120</v>
      </c>
      <c r="K72" s="32">
        <f t="shared" ca="1" si="28"/>
        <v>83720</v>
      </c>
      <c r="L72" s="32">
        <f t="shared" ca="1" si="28"/>
        <v>89700</v>
      </c>
      <c r="M72" s="32">
        <f t="shared" ca="1" si="28"/>
        <v>81650</v>
      </c>
      <c r="N72" s="32">
        <f t="shared" ca="1" si="28"/>
        <v>81650</v>
      </c>
      <c r="O72" s="32">
        <f t="shared" ca="1" si="28"/>
        <v>88090</v>
      </c>
      <c r="P72" s="32">
        <f t="shared" ca="1" si="28"/>
        <v>95910</v>
      </c>
      <c r="Q72" s="32">
        <f t="shared" ca="1" si="28"/>
        <v>977500</v>
      </c>
    </row>
    <row r="73" spans="1:17" x14ac:dyDescent="0.25">
      <c r="A73" s="31" t="str">
        <f>VLOOKUP(Summary!$D$6,List!$J$2:$L$4,3,0)</f>
        <v>EBIT</v>
      </c>
      <c r="B73" s="30" t="s">
        <v>6</v>
      </c>
      <c r="C73" s="21" t="str">
        <f>VLOOKUP(Summary!$Z$6,List!$J$2:$K$4,2,0)</f>
        <v>Europe</v>
      </c>
      <c r="D73" s="21" t="str">
        <f t="shared" ca="1" si="29"/>
        <v>Germany</v>
      </c>
      <c r="E73" s="32">
        <f t="shared" ca="1" si="30"/>
        <v>75670</v>
      </c>
      <c r="F73" s="32">
        <f t="shared" ca="1" si="30"/>
        <v>78660</v>
      </c>
      <c r="G73" s="32">
        <f t="shared" ca="1" si="28"/>
        <v>76820</v>
      </c>
      <c r="H73" s="32">
        <f t="shared" ca="1" si="28"/>
        <v>71530</v>
      </c>
      <c r="I73" s="32">
        <f t="shared" ca="1" si="28"/>
        <v>76360</v>
      </c>
      <c r="J73" s="32">
        <f t="shared" ca="1" si="28"/>
        <v>71070</v>
      </c>
      <c r="K73" s="32">
        <f t="shared" ca="1" si="28"/>
        <v>72450</v>
      </c>
      <c r="L73" s="32">
        <f t="shared" ca="1" si="28"/>
        <v>73140</v>
      </c>
      <c r="M73" s="32">
        <f t="shared" ca="1" si="28"/>
        <v>71070</v>
      </c>
      <c r="N73" s="32">
        <f t="shared" ca="1" si="28"/>
        <v>69000</v>
      </c>
      <c r="O73" s="32">
        <f t="shared" ca="1" si="28"/>
        <v>66930</v>
      </c>
      <c r="P73" s="32">
        <f t="shared" ca="1" si="28"/>
        <v>66240</v>
      </c>
      <c r="Q73" s="32">
        <f t="shared" ca="1" si="28"/>
        <v>868940</v>
      </c>
    </row>
    <row r="74" spans="1:17" x14ac:dyDescent="0.25">
      <c r="A74" s="31" t="str">
        <f>VLOOKUP(Summary!$D$6,List!$J$2:$L$4,3,0)</f>
        <v>EBIT</v>
      </c>
      <c r="B74" s="30" t="s">
        <v>6</v>
      </c>
      <c r="C74" s="21" t="str">
        <f>VLOOKUP(Summary!$Z$6,List!$J$2:$K$4,2,0)</f>
        <v>Europe</v>
      </c>
      <c r="D74" s="21" t="str">
        <f t="shared" ca="1" si="29"/>
        <v>France</v>
      </c>
      <c r="E74" s="32">
        <f t="shared" ca="1" si="30"/>
        <v>84180</v>
      </c>
      <c r="F74" s="32">
        <f t="shared" ca="1" si="30"/>
        <v>86020</v>
      </c>
      <c r="G74" s="32">
        <f t="shared" ca="1" si="28"/>
        <v>89470</v>
      </c>
      <c r="H74" s="32">
        <f t="shared" ca="1" si="28"/>
        <v>81420</v>
      </c>
      <c r="I74" s="32">
        <f t="shared" ca="1" si="28"/>
        <v>82340</v>
      </c>
      <c r="J74" s="32">
        <f t="shared" ca="1" si="28"/>
        <v>88090</v>
      </c>
      <c r="K74" s="32">
        <f t="shared" ca="1" si="28"/>
        <v>86250</v>
      </c>
      <c r="L74" s="32">
        <f t="shared" ca="1" si="28"/>
        <v>82800</v>
      </c>
      <c r="M74" s="32">
        <f t="shared" ca="1" si="28"/>
        <v>79580</v>
      </c>
      <c r="N74" s="32">
        <f t="shared" ca="1" si="28"/>
        <v>76360</v>
      </c>
      <c r="O74" s="32">
        <f t="shared" ca="1" si="28"/>
        <v>77050</v>
      </c>
      <c r="P74" s="32">
        <f t="shared" ca="1" si="28"/>
        <v>80960</v>
      </c>
      <c r="Q74" s="32">
        <f t="shared" ca="1" si="28"/>
        <v>994520</v>
      </c>
    </row>
    <row r="75" spans="1:17" x14ac:dyDescent="0.25">
      <c r="A75" s="31" t="str">
        <f>VLOOKUP(Summary!$D$6,List!$J$2:$L$4,3,0)</f>
        <v>EBIT</v>
      </c>
      <c r="B75" s="30" t="s">
        <v>6</v>
      </c>
      <c r="C75" s="21" t="str">
        <f>VLOOKUP(Summary!$Z$6,List!$J$2:$K$4,2,0)</f>
        <v>Europe</v>
      </c>
      <c r="D75" s="21" t="str">
        <f t="shared" ca="1" si="29"/>
        <v>Italy</v>
      </c>
      <c r="E75" s="32">
        <f t="shared" ca="1" si="30"/>
        <v>39560</v>
      </c>
      <c r="F75" s="32">
        <f t="shared" ca="1" si="30"/>
        <v>38640</v>
      </c>
      <c r="G75" s="32">
        <f t="shared" ca="1" si="28"/>
        <v>37260</v>
      </c>
      <c r="H75" s="32">
        <f t="shared" ca="1" si="28"/>
        <v>35420</v>
      </c>
      <c r="I75" s="32">
        <f t="shared" ca="1" si="28"/>
        <v>34500</v>
      </c>
      <c r="J75" s="32">
        <f t="shared" ca="1" si="28"/>
        <v>31280</v>
      </c>
      <c r="K75" s="32">
        <f t="shared" ca="1" si="28"/>
        <v>33580</v>
      </c>
      <c r="L75" s="32">
        <f t="shared" ca="1" si="28"/>
        <v>34040</v>
      </c>
      <c r="M75" s="32">
        <f t="shared" ca="1" si="28"/>
        <v>37720</v>
      </c>
      <c r="N75" s="32">
        <f t="shared" ca="1" si="28"/>
        <v>36800</v>
      </c>
      <c r="O75" s="32">
        <f t="shared" ca="1" si="28"/>
        <v>38640</v>
      </c>
      <c r="P75" s="32">
        <f t="shared" ca="1" si="28"/>
        <v>36800</v>
      </c>
      <c r="Q75" s="32">
        <f t="shared" ca="1" si="28"/>
        <v>434240</v>
      </c>
    </row>
    <row r="76" spans="1:17" x14ac:dyDescent="0.25">
      <c r="A76" s="31" t="str">
        <f>VLOOKUP(Summary!$D$6,List!$J$2:$L$4,3,0)</f>
        <v>EBIT</v>
      </c>
      <c r="B76" s="30" t="s">
        <v>6</v>
      </c>
      <c r="C76" s="21" t="str">
        <f>VLOOKUP(Summary!$Z$6,List!$J$2:$K$4,2,0)</f>
        <v>Europe</v>
      </c>
      <c r="D76" s="21" t="str">
        <f t="shared" ca="1" si="29"/>
        <v>Spain</v>
      </c>
      <c r="E76" s="32">
        <f t="shared" ca="1" si="30"/>
        <v>119600</v>
      </c>
      <c r="F76" s="32">
        <f t="shared" ca="1" si="30"/>
        <v>120290</v>
      </c>
      <c r="G76" s="32">
        <f t="shared" ca="1" si="28"/>
        <v>123510</v>
      </c>
      <c r="H76" s="32">
        <f t="shared" ca="1" si="28"/>
        <v>114770</v>
      </c>
      <c r="I76" s="32">
        <f t="shared" ca="1" si="28"/>
        <v>115920</v>
      </c>
      <c r="J76" s="32">
        <f t="shared" ca="1" si="28"/>
        <v>127650</v>
      </c>
      <c r="K76" s="32">
        <f t="shared" ca="1" si="28"/>
        <v>123740</v>
      </c>
      <c r="L76" s="32">
        <f t="shared" ca="1" si="28"/>
        <v>128800</v>
      </c>
      <c r="M76" s="32">
        <f t="shared" ca="1" si="28"/>
        <v>135240</v>
      </c>
      <c r="N76" s="32">
        <f t="shared" ca="1" si="28"/>
        <v>121670</v>
      </c>
      <c r="O76" s="32">
        <f t="shared" ca="1" si="28"/>
        <v>127650</v>
      </c>
      <c r="P76" s="32">
        <f t="shared" ca="1" si="28"/>
        <v>127650</v>
      </c>
      <c r="Q76" s="32">
        <f t="shared" ca="1" si="28"/>
        <v>1486490</v>
      </c>
    </row>
    <row r="77" spans="1:17" x14ac:dyDescent="0.25">
      <c r="A77" s="31" t="str">
        <f>VLOOKUP(Summary!$D$6,List!$J$2:$L$4,3,0)</f>
        <v>EBIT</v>
      </c>
      <c r="B77" s="30" t="s">
        <v>6</v>
      </c>
      <c r="C77" s="21" t="str">
        <f>VLOOKUP(Summary!$Z$6,List!$J$2:$K$4,2,0)</f>
        <v>Europe</v>
      </c>
      <c r="D77" s="21" t="str">
        <f t="shared" ca="1" si="29"/>
        <v>Greece</v>
      </c>
      <c r="E77" s="32">
        <f t="shared" ca="1" si="30"/>
        <v>109710</v>
      </c>
      <c r="F77" s="32">
        <f t="shared" ca="1" si="30"/>
        <v>112240</v>
      </c>
      <c r="G77" s="32">
        <f t="shared" ca="1" si="28"/>
        <v>113620</v>
      </c>
      <c r="H77" s="32">
        <f t="shared" ca="1" si="28"/>
        <v>120520</v>
      </c>
      <c r="I77" s="32">
        <f t="shared" ca="1" si="28"/>
        <v>132480</v>
      </c>
      <c r="J77" s="32">
        <f t="shared" ca="1" si="28"/>
        <v>120520</v>
      </c>
      <c r="K77" s="32">
        <f t="shared" ca="1" si="28"/>
        <v>115690</v>
      </c>
      <c r="L77" s="32">
        <f t="shared" ca="1" si="28"/>
        <v>114540</v>
      </c>
      <c r="M77" s="32">
        <f t="shared" ca="1" si="28"/>
        <v>114540</v>
      </c>
      <c r="N77" s="32">
        <f t="shared" ca="1" si="28"/>
        <v>107640</v>
      </c>
      <c r="O77" s="32">
        <f t="shared" ca="1" si="28"/>
        <v>112010</v>
      </c>
      <c r="P77" s="32">
        <f t="shared" ca="1" si="28"/>
        <v>110860</v>
      </c>
      <c r="Q77" s="32">
        <f t="shared" ca="1" si="28"/>
        <v>1384370</v>
      </c>
    </row>
    <row r="78" spans="1:17" x14ac:dyDescent="0.25">
      <c r="A78" s="31" t="str">
        <f>VLOOKUP(Summary!$D$6,List!$J$2:$L$4,3,0)</f>
        <v>EBIT</v>
      </c>
      <c r="B78" s="30" t="s">
        <v>6</v>
      </c>
      <c r="C78" s="21" t="str">
        <f>VLOOKUP(Summary!$Z$6,List!$J$2:$K$4,2,0)</f>
        <v>Europe</v>
      </c>
      <c r="D78" s="21" t="str">
        <f t="shared" ca="1" si="29"/>
        <v>Portugal</v>
      </c>
      <c r="E78" s="32">
        <f t="shared" ca="1" si="30"/>
        <v>62049.400000000023</v>
      </c>
      <c r="F78" s="32">
        <f t="shared" ca="1" si="30"/>
        <v>64501.199999999953</v>
      </c>
      <c r="G78" s="32">
        <f t="shared" ca="1" si="28"/>
        <v>62992.400000000023</v>
      </c>
      <c r="H78" s="32">
        <f t="shared" ca="1" si="28"/>
        <v>58654.599999999977</v>
      </c>
      <c r="I78" s="32">
        <f t="shared" ref="I78:Q78" ca="1" si="31">SUMPRODUCT(($A$2:$A$66=$A78)*($B$2:$B$66=$B78)*($C$2:$C$66=$C78)*($D$2:$D$66=$D78)*(I$2:I$66))</f>
        <v>62615.199999999953</v>
      </c>
      <c r="J78" s="32">
        <f t="shared" ca="1" si="31"/>
        <v>58277.400000000023</v>
      </c>
      <c r="K78" s="32">
        <f t="shared" ca="1" si="31"/>
        <v>59409</v>
      </c>
      <c r="L78" s="32">
        <f t="shared" ca="1" si="31"/>
        <v>59974.79999999993</v>
      </c>
      <c r="M78" s="32">
        <f t="shared" ca="1" si="31"/>
        <v>58277.400000000023</v>
      </c>
      <c r="N78" s="32">
        <f t="shared" ca="1" si="31"/>
        <v>56580</v>
      </c>
      <c r="O78" s="32">
        <f t="shared" ca="1" si="31"/>
        <v>54882.599999999977</v>
      </c>
      <c r="P78" s="32">
        <f t="shared" ca="1" si="31"/>
        <v>54316.799999999988</v>
      </c>
      <c r="Q78" s="32">
        <f t="shared" ca="1" si="31"/>
        <v>712530.79999999981</v>
      </c>
    </row>
    <row r="80" spans="1:17" x14ac:dyDescent="0.25">
      <c r="A80" s="31" t="str">
        <f>VLOOKUP(Summary!$D$6,List!$J$2:$L$4,3,0)</f>
        <v>EBIT</v>
      </c>
      <c r="B80" s="30" t="s">
        <v>5</v>
      </c>
      <c r="C80" s="21" t="str">
        <f>VLOOKUP(Summary!$Z$6,List!$J$2:$K$4,2,0)</f>
        <v>Europe</v>
      </c>
      <c r="D80" s="21" t="str">
        <f ca="1">D57</f>
        <v>England</v>
      </c>
      <c r="E80" s="32">
        <f ca="1">SUMPRODUCT(($A$2:$A$66=$A80)*($B$2:$B$66=$B80)*($C$2:$C$66=$C80)*($D$2:$D$66=$D80)*(E$2:E$66))</f>
        <v>66861</v>
      </c>
      <c r="F80" s="32">
        <f ca="1">SUMPRODUCT(($A$2:$A$66=$A80)*($B$2:$B$66=$B80)*($C$2:$C$66=$C80)*($D$2:$D$66=$D80)*(F$2:F$66))</f>
        <v>72323.5</v>
      </c>
      <c r="G80" s="32">
        <f t="shared" ca="1" si="28"/>
        <v>71449.5</v>
      </c>
      <c r="H80" s="32">
        <f t="shared" ca="1" si="28"/>
        <v>69920</v>
      </c>
      <c r="I80" s="32">
        <f t="shared" ca="1" si="28"/>
        <v>64457.5</v>
      </c>
      <c r="J80" s="32">
        <f t="shared" ca="1" si="28"/>
        <v>65768.5</v>
      </c>
      <c r="K80" s="32">
        <f t="shared" ca="1" si="28"/>
        <v>60524.5</v>
      </c>
      <c r="L80" s="32">
        <f t="shared" ca="1" si="28"/>
        <v>56810</v>
      </c>
      <c r="M80" s="32">
        <f t="shared" ca="1" si="28"/>
        <v>54418</v>
      </c>
      <c r="N80" s="32">
        <f t="shared" ca="1" si="28"/>
        <v>55045.899999999965</v>
      </c>
      <c r="O80" s="32">
        <f t="shared" ca="1" si="28"/>
        <v>59859.79999999993</v>
      </c>
      <c r="P80" s="32">
        <f t="shared" ca="1" si="28"/>
        <v>61743.5</v>
      </c>
      <c r="Q80" s="32">
        <f t="shared" ca="1" si="28"/>
        <v>759181.69999999984</v>
      </c>
    </row>
    <row r="81" spans="1:17" x14ac:dyDescent="0.25">
      <c r="A81" s="31" t="str">
        <f>VLOOKUP(Summary!$D$6,List!$J$2:$L$4,3,0)</f>
        <v>EBIT</v>
      </c>
      <c r="B81" s="30" t="s">
        <v>5</v>
      </c>
      <c r="C81" s="21" t="str">
        <f>VLOOKUP(Summary!$Z$6,List!$J$2:$K$4,2,0)</f>
        <v>Europe</v>
      </c>
      <c r="D81" s="21" t="str">
        <f t="shared" ref="D81:D89" ca="1" si="32">D58</f>
        <v>Scotland</v>
      </c>
      <c r="E81" s="32">
        <f t="shared" ref="E81:Q89" ca="1" si="33">SUMPRODUCT(($A$2:$A$66=$A81)*($B$2:$B$66=$B81)*($C$2:$C$66=$C81)*($D$2:$D$66=$D81)*(E$2:E$66))</f>
        <v>50910.5</v>
      </c>
      <c r="F81" s="32">
        <f t="shared" ca="1" si="33"/>
        <v>50036.5</v>
      </c>
      <c r="G81" s="32">
        <f t="shared" ca="1" si="28"/>
        <v>48725.5</v>
      </c>
      <c r="H81" s="32">
        <f t="shared" ca="1" si="28"/>
        <v>47196</v>
      </c>
      <c r="I81" s="32">
        <f t="shared" ca="1" si="28"/>
        <v>49162.5</v>
      </c>
      <c r="J81" s="32">
        <f t="shared" ca="1" si="28"/>
        <v>46759</v>
      </c>
      <c r="K81" s="32">
        <f t="shared" ca="1" si="28"/>
        <v>41952</v>
      </c>
      <c r="L81" s="32">
        <f t="shared" ca="1" si="28"/>
        <v>39548.5</v>
      </c>
      <c r="M81" s="32">
        <f t="shared" ca="1" si="28"/>
        <v>35162.399999999965</v>
      </c>
      <c r="N81" s="32">
        <f t="shared" ca="1" si="28"/>
        <v>38301.899999999965</v>
      </c>
      <c r="O81" s="32">
        <f t="shared" ca="1" si="28"/>
        <v>36836.799999999988</v>
      </c>
      <c r="P81" s="32">
        <f t="shared" ca="1" si="28"/>
        <v>39767</v>
      </c>
      <c r="Q81" s="32">
        <f t="shared" ca="1" si="28"/>
        <v>524358.59999999986</v>
      </c>
    </row>
    <row r="82" spans="1:17" x14ac:dyDescent="0.25">
      <c r="A82" s="31" t="str">
        <f>VLOOKUP(Summary!$D$6,List!$J$2:$L$4,3,0)</f>
        <v>EBIT</v>
      </c>
      <c r="B82" s="30" t="s">
        <v>5</v>
      </c>
      <c r="C82" s="21" t="str">
        <f>VLOOKUP(Summary!$Z$6,List!$J$2:$K$4,2,0)</f>
        <v>Europe</v>
      </c>
      <c r="D82" s="21" t="str">
        <f t="shared" ca="1" si="32"/>
        <v>Wales</v>
      </c>
      <c r="E82" s="32">
        <f t="shared" ca="1" si="33"/>
        <v>40422.5</v>
      </c>
      <c r="F82" s="32">
        <f t="shared" ca="1" si="33"/>
        <v>39548.5</v>
      </c>
      <c r="G82" s="32">
        <f t="shared" ca="1" si="28"/>
        <v>38456</v>
      </c>
      <c r="H82" s="32">
        <f t="shared" ca="1" si="28"/>
        <v>40422.5</v>
      </c>
      <c r="I82" s="32">
        <f t="shared" ca="1" si="28"/>
        <v>42826</v>
      </c>
      <c r="J82" s="32">
        <f t="shared" ca="1" si="28"/>
        <v>39330</v>
      </c>
      <c r="K82" s="32">
        <f t="shared" ca="1" si="28"/>
        <v>35834</v>
      </c>
      <c r="L82" s="32">
        <f t="shared" ca="1" si="28"/>
        <v>34741.5</v>
      </c>
      <c r="M82" s="32">
        <f t="shared" ca="1" si="28"/>
        <v>34953.099999999977</v>
      </c>
      <c r="N82" s="32">
        <f t="shared" ca="1" si="28"/>
        <v>38511.200000000012</v>
      </c>
      <c r="O82" s="32">
        <f t="shared" ca="1" si="28"/>
        <v>37674</v>
      </c>
      <c r="P82" s="32">
        <f t="shared" ca="1" si="28"/>
        <v>39557.700000000012</v>
      </c>
      <c r="Q82" s="32">
        <f t="shared" ca="1" si="28"/>
        <v>462277</v>
      </c>
    </row>
    <row r="83" spans="1:17" x14ac:dyDescent="0.25">
      <c r="A83" s="31" t="str">
        <f>VLOOKUP(Summary!$D$6,List!$J$2:$L$4,3,0)</f>
        <v>EBIT</v>
      </c>
      <c r="B83" s="30" t="s">
        <v>5</v>
      </c>
      <c r="C83" s="21" t="str">
        <f>VLOOKUP(Summary!$Z$6,List!$J$2:$K$4,2,0)</f>
        <v>Europe</v>
      </c>
      <c r="D83" s="21" t="str">
        <f t="shared" ca="1" si="32"/>
        <v>Ireland</v>
      </c>
      <c r="E83" s="32">
        <f t="shared" ca="1" si="33"/>
        <v>70575.5</v>
      </c>
      <c r="F83" s="32">
        <f t="shared" ca="1" si="33"/>
        <v>73416</v>
      </c>
      <c r="G83" s="32">
        <f t="shared" ca="1" si="28"/>
        <v>73853</v>
      </c>
      <c r="H83" s="32">
        <f t="shared" ca="1" si="28"/>
        <v>69483</v>
      </c>
      <c r="I83" s="32">
        <f t="shared" ca="1" si="28"/>
        <v>71449.5</v>
      </c>
      <c r="J83" s="32">
        <f t="shared" ca="1" si="28"/>
        <v>75164</v>
      </c>
      <c r="K83" s="32">
        <f t="shared" ca="1" si="28"/>
        <v>79534</v>
      </c>
      <c r="L83" s="32">
        <f t="shared" ca="1" si="28"/>
        <v>85215</v>
      </c>
      <c r="M83" s="32">
        <f t="shared" ca="1" si="28"/>
        <v>74301.5</v>
      </c>
      <c r="N83" s="32">
        <f t="shared" ca="1" si="28"/>
        <v>74301.5</v>
      </c>
      <c r="O83" s="32">
        <f t="shared" ca="1" si="28"/>
        <v>80161.900000000023</v>
      </c>
      <c r="P83" s="32">
        <f t="shared" ca="1" si="28"/>
        <v>87278.099999999977</v>
      </c>
      <c r="Q83" s="32">
        <f t="shared" ca="1" si="28"/>
        <v>914733</v>
      </c>
    </row>
    <row r="84" spans="1:17" x14ac:dyDescent="0.25">
      <c r="A84" s="31" t="str">
        <f>VLOOKUP(Summary!$D$6,List!$J$2:$L$4,3,0)</f>
        <v>EBIT</v>
      </c>
      <c r="B84" s="30" t="s">
        <v>5</v>
      </c>
      <c r="C84" s="21" t="str">
        <f>VLOOKUP(Summary!$Z$6,List!$J$2:$K$4,2,0)</f>
        <v>Europe</v>
      </c>
      <c r="D84" s="21" t="str">
        <f t="shared" ca="1" si="32"/>
        <v>Germany</v>
      </c>
      <c r="E84" s="32">
        <f t="shared" ca="1" si="33"/>
        <v>83237</v>
      </c>
      <c r="F84" s="32">
        <f t="shared" ca="1" si="33"/>
        <v>86526</v>
      </c>
      <c r="G84" s="32">
        <f t="shared" ca="1" si="28"/>
        <v>84502</v>
      </c>
      <c r="H84" s="32">
        <f t="shared" ca="1" si="28"/>
        <v>78683</v>
      </c>
      <c r="I84" s="32">
        <f t="shared" ca="1" si="28"/>
        <v>83996</v>
      </c>
      <c r="J84" s="32">
        <f t="shared" ca="1" si="28"/>
        <v>78177</v>
      </c>
      <c r="K84" s="32">
        <f t="shared" ca="1" si="28"/>
        <v>79695</v>
      </c>
      <c r="L84" s="32">
        <f t="shared" ca="1" si="28"/>
        <v>66557.400000000023</v>
      </c>
      <c r="M84" s="32">
        <f t="shared" ca="1" si="28"/>
        <v>64673.699999999953</v>
      </c>
      <c r="N84" s="32">
        <f t="shared" ca="1" si="28"/>
        <v>62790</v>
      </c>
      <c r="O84" s="32">
        <f t="shared" ca="1" si="28"/>
        <v>60906.29999999993</v>
      </c>
      <c r="P84" s="32">
        <f t="shared" ca="1" si="28"/>
        <v>60278.400000000023</v>
      </c>
      <c r="Q84" s="32">
        <f t="shared" ca="1" si="28"/>
        <v>890021.79999999993</v>
      </c>
    </row>
    <row r="85" spans="1:17" x14ac:dyDescent="0.25">
      <c r="A85" s="31" t="str">
        <f>VLOOKUP(Summary!$D$6,List!$J$2:$L$4,3,0)</f>
        <v>EBIT</v>
      </c>
      <c r="B85" s="30" t="s">
        <v>5</v>
      </c>
      <c r="C85" s="21" t="str">
        <f>VLOOKUP(Summary!$Z$6,List!$J$2:$K$4,2,0)</f>
        <v>Europe</v>
      </c>
      <c r="D85" s="21" t="str">
        <f t="shared" ca="1" si="32"/>
        <v>France</v>
      </c>
      <c r="E85" s="32">
        <f t="shared" ca="1" si="33"/>
        <v>79971</v>
      </c>
      <c r="F85" s="32">
        <f t="shared" ca="1" si="33"/>
        <v>81719</v>
      </c>
      <c r="G85" s="32">
        <f t="shared" ca="1" si="33"/>
        <v>84996.5</v>
      </c>
      <c r="H85" s="32">
        <f t="shared" ca="1" si="33"/>
        <v>77349</v>
      </c>
      <c r="I85" s="32">
        <f t="shared" ca="1" si="33"/>
        <v>78223</v>
      </c>
      <c r="J85" s="32">
        <f t="shared" ca="1" si="33"/>
        <v>83685.5</v>
      </c>
      <c r="K85" s="32">
        <f t="shared" ca="1" si="33"/>
        <v>81937.5</v>
      </c>
      <c r="L85" s="32">
        <f t="shared" ca="1" si="33"/>
        <v>78660</v>
      </c>
      <c r="M85" s="32">
        <f t="shared" ca="1" si="33"/>
        <v>72417.79999999993</v>
      </c>
      <c r="N85" s="32">
        <f t="shared" ca="1" si="33"/>
        <v>69487.599999999977</v>
      </c>
      <c r="O85" s="32">
        <f t="shared" ca="1" si="33"/>
        <v>70115.5</v>
      </c>
      <c r="P85" s="32">
        <f t="shared" ca="1" si="33"/>
        <v>73673.599999999977</v>
      </c>
      <c r="Q85" s="32">
        <f t="shared" ca="1" si="33"/>
        <v>932235.99999999988</v>
      </c>
    </row>
    <row r="86" spans="1:17" x14ac:dyDescent="0.25">
      <c r="A86" s="31" t="str">
        <f>VLOOKUP(Summary!$D$6,List!$J$2:$L$4,3,0)</f>
        <v>EBIT</v>
      </c>
      <c r="B86" s="30" t="s">
        <v>5</v>
      </c>
      <c r="C86" s="21" t="str">
        <f>VLOOKUP(Summary!$Z$6,List!$J$2:$K$4,2,0)</f>
        <v>Europe</v>
      </c>
      <c r="D86" s="21" t="str">
        <f t="shared" ca="1" si="32"/>
        <v>Italy</v>
      </c>
      <c r="E86" s="32">
        <f t="shared" ca="1" si="33"/>
        <v>38180</v>
      </c>
      <c r="F86" s="32">
        <f t="shared" ca="1" si="33"/>
        <v>34500</v>
      </c>
      <c r="G86" s="32">
        <f t="shared" ca="1" si="33"/>
        <v>31280</v>
      </c>
      <c r="H86" s="32">
        <f t="shared" ca="1" si="33"/>
        <v>28060</v>
      </c>
      <c r="I86" s="32">
        <f t="shared" ca="1" si="33"/>
        <v>25300</v>
      </c>
      <c r="J86" s="32">
        <f t="shared" ca="1" si="33"/>
        <v>22540</v>
      </c>
      <c r="K86" s="32">
        <f t="shared" ca="1" si="33"/>
        <v>20240</v>
      </c>
      <c r="L86" s="32">
        <f t="shared" ca="1" si="33"/>
        <v>18400</v>
      </c>
      <c r="M86" s="32">
        <f t="shared" ca="1" si="33"/>
        <v>16560</v>
      </c>
      <c r="N86" s="32">
        <f t="shared" ca="1" si="33"/>
        <v>14720</v>
      </c>
      <c r="O86" s="32">
        <f t="shared" ca="1" si="33"/>
        <v>13340</v>
      </c>
      <c r="P86" s="32">
        <f t="shared" ca="1" si="33"/>
        <v>11960</v>
      </c>
      <c r="Q86" s="32">
        <f t="shared" ca="1" si="33"/>
        <v>275080</v>
      </c>
    </row>
    <row r="87" spans="1:17" x14ac:dyDescent="0.25">
      <c r="A87" s="31" t="str">
        <f>VLOOKUP(Summary!$D$6,List!$J$2:$L$4,3,0)</f>
        <v>EBIT</v>
      </c>
      <c r="B87" s="30" t="s">
        <v>5</v>
      </c>
      <c r="C87" s="21" t="str">
        <f>VLOOKUP(Summary!$Z$6,List!$J$2:$K$4,2,0)</f>
        <v>Europe</v>
      </c>
      <c r="D87" s="21" t="str">
        <f t="shared" ca="1" si="32"/>
        <v>Spain</v>
      </c>
      <c r="E87" s="32">
        <f t="shared" ca="1" si="33"/>
        <v>131560</v>
      </c>
      <c r="F87" s="32">
        <f t="shared" ca="1" si="33"/>
        <v>132319</v>
      </c>
      <c r="G87" s="32">
        <f t="shared" ca="1" si="33"/>
        <v>135861</v>
      </c>
      <c r="H87" s="32">
        <f t="shared" ca="1" si="33"/>
        <v>126247</v>
      </c>
      <c r="I87" s="32">
        <f t="shared" ca="1" si="33"/>
        <v>127512</v>
      </c>
      <c r="J87" s="32">
        <f t="shared" ca="1" si="33"/>
        <v>134160.14999999991</v>
      </c>
      <c r="K87" s="32">
        <f t="shared" ca="1" si="33"/>
        <v>130050.73999999999</v>
      </c>
      <c r="L87" s="32">
        <f t="shared" ca="1" si="33"/>
        <v>135368.80000000005</v>
      </c>
      <c r="M87" s="32">
        <f t="shared" ca="1" si="33"/>
        <v>142137.24</v>
      </c>
      <c r="N87" s="32">
        <f t="shared" ca="1" si="33"/>
        <v>127875.16999999993</v>
      </c>
      <c r="O87" s="32">
        <f t="shared" ca="1" si="33"/>
        <v>134160.14999999991</v>
      </c>
      <c r="P87" s="32">
        <f t="shared" ca="1" si="33"/>
        <v>134160.14999999991</v>
      </c>
      <c r="Q87" s="32">
        <f t="shared" ca="1" si="33"/>
        <v>1591411.3999999997</v>
      </c>
    </row>
    <row r="88" spans="1:17" x14ac:dyDescent="0.25">
      <c r="A88" s="31" t="str">
        <f>VLOOKUP(Summary!$D$6,List!$J$2:$L$4,3,0)</f>
        <v>EBIT</v>
      </c>
      <c r="B88" s="30" t="s">
        <v>5</v>
      </c>
      <c r="C88" s="21" t="str">
        <f>VLOOKUP(Summary!$Z$6,List!$J$2:$K$4,2,0)</f>
        <v>Europe</v>
      </c>
      <c r="D88" s="21" t="str">
        <f t="shared" ca="1" si="32"/>
        <v>Greece</v>
      </c>
      <c r="E88" s="32">
        <f t="shared" ca="1" si="33"/>
        <v>104224.5</v>
      </c>
      <c r="F88" s="32">
        <f t="shared" ca="1" si="33"/>
        <v>106628</v>
      </c>
      <c r="G88" s="32">
        <f t="shared" ca="1" si="33"/>
        <v>107939</v>
      </c>
      <c r="H88" s="32">
        <f t="shared" ca="1" si="33"/>
        <v>114494</v>
      </c>
      <c r="I88" s="32">
        <f t="shared" ca="1" si="33"/>
        <v>125856</v>
      </c>
      <c r="J88" s="32">
        <f t="shared" ca="1" si="33"/>
        <v>114494</v>
      </c>
      <c r="K88" s="32">
        <f t="shared" ca="1" si="33"/>
        <v>109905.5</v>
      </c>
      <c r="L88" s="32">
        <f t="shared" ca="1" si="33"/>
        <v>108813</v>
      </c>
      <c r="M88" s="32">
        <f t="shared" ca="1" si="33"/>
        <v>104231.40000000002</v>
      </c>
      <c r="N88" s="32">
        <f t="shared" ca="1" si="33"/>
        <v>97952.400000000023</v>
      </c>
      <c r="O88" s="32">
        <f t="shared" ca="1" si="33"/>
        <v>101929.09999999998</v>
      </c>
      <c r="P88" s="32">
        <f t="shared" ca="1" si="33"/>
        <v>100882.59999999998</v>
      </c>
      <c r="Q88" s="32">
        <f t="shared" ca="1" si="33"/>
        <v>1297349.5</v>
      </c>
    </row>
    <row r="89" spans="1:17" x14ac:dyDescent="0.25">
      <c r="A89" s="31" t="str">
        <f>VLOOKUP(Summary!$D$6,List!$J$2:$L$4,3,0)</f>
        <v>EBIT</v>
      </c>
      <c r="B89" s="30" t="s">
        <v>5</v>
      </c>
      <c r="C89" s="21" t="str">
        <f>VLOOKUP(Summary!$Z$6,List!$J$2:$K$4,2,0)</f>
        <v>Europe</v>
      </c>
      <c r="D89" s="21" t="str">
        <f t="shared" ca="1" si="32"/>
        <v>Portugal</v>
      </c>
      <c r="E89" s="32">
        <f t="shared" ca="1" si="33"/>
        <v>68254.339999999967</v>
      </c>
      <c r="F89" s="32">
        <f t="shared" ca="1" si="33"/>
        <v>70951.319999999949</v>
      </c>
      <c r="G89" s="32">
        <f t="shared" ca="1" si="33"/>
        <v>69291.640000000014</v>
      </c>
      <c r="H89" s="32">
        <f t="shared" ca="1" si="33"/>
        <v>64520.059999999939</v>
      </c>
      <c r="I89" s="32">
        <f t="shared" ca="1" si="33"/>
        <v>68876.719999999972</v>
      </c>
      <c r="J89" s="32">
        <f t="shared" ca="1" si="33"/>
        <v>64105.140000000014</v>
      </c>
      <c r="K89" s="32">
        <f t="shared" ca="1" si="33"/>
        <v>65349.900000000023</v>
      </c>
      <c r="L89" s="32">
        <f t="shared" ca="1" si="33"/>
        <v>54577.06799999997</v>
      </c>
      <c r="M89" s="32">
        <f t="shared" ca="1" si="33"/>
        <v>53032.434000000008</v>
      </c>
      <c r="N89" s="32">
        <f t="shared" ca="1" si="33"/>
        <v>51487.799999999988</v>
      </c>
      <c r="O89" s="32">
        <f t="shared" ca="1" si="33"/>
        <v>49943.165999999968</v>
      </c>
      <c r="P89" s="32">
        <f t="shared" ca="1" si="33"/>
        <v>49428.288</v>
      </c>
      <c r="Q89" s="32">
        <f t="shared" ca="1" si="33"/>
        <v>729817.8759999997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M68"/>
  <sheetViews>
    <sheetView workbookViewId="0">
      <selection activeCell="N23" sqref="N23"/>
    </sheetView>
  </sheetViews>
  <sheetFormatPr defaultRowHeight="15" x14ac:dyDescent="0.25"/>
  <cols>
    <col min="1" max="1" width="13.5703125" customWidth="1"/>
    <col min="2" max="2" width="8.85546875" customWidth="1"/>
    <col min="3" max="3" width="8.42578125" customWidth="1"/>
    <col min="4" max="4" width="6.85546875" bestFit="1" customWidth="1"/>
    <col min="5" max="6" width="7.7109375" style="3" customWidth="1"/>
    <col min="8" max="8" width="10.5703125" bestFit="1" customWidth="1"/>
    <col min="9" max="9" width="10.28515625" bestFit="1" customWidth="1"/>
    <col min="10" max="10" width="13.28515625" bestFit="1" customWidth="1"/>
    <col min="11" max="14" width="10.28515625" bestFit="1" customWidth="1"/>
    <col min="15" max="15" width="17.85546875" bestFit="1" customWidth="1"/>
    <col min="16" max="16" width="12.5703125" bestFit="1" customWidth="1"/>
  </cols>
  <sheetData>
    <row r="1" spans="1:13" x14ac:dyDescent="0.25">
      <c r="A1" s="44" t="s">
        <v>14</v>
      </c>
      <c r="B1" s="44" t="s">
        <v>6</v>
      </c>
      <c r="C1" s="44" t="s">
        <v>5</v>
      </c>
      <c r="D1" s="2"/>
      <c r="G1" s="44" t="s">
        <v>9</v>
      </c>
      <c r="H1" s="44" t="s">
        <v>3</v>
      </c>
      <c r="I1" s="44" t="s">
        <v>67</v>
      </c>
      <c r="J1" s="44" t="s">
        <v>60</v>
      </c>
      <c r="K1" s="44" t="s">
        <v>62</v>
      </c>
      <c r="L1" s="44" t="s">
        <v>63</v>
      </c>
      <c r="M1" s="44" t="s">
        <v>61</v>
      </c>
    </row>
    <row r="2" spans="1:13" x14ac:dyDescent="0.25">
      <c r="A2" t="str">
        <f ca="1">Proj!C37</f>
        <v>England</v>
      </c>
      <c r="B2" s="34">
        <f ca="1">Proj!D37</f>
        <v>62</v>
      </c>
      <c r="C2" s="34">
        <f ca="1">Proj!E37</f>
        <v>72</v>
      </c>
      <c r="G2" s="6" t="str">
        <f>VLOOKUP(Summary!$Z$6,List!$J$2:$K$4,2,0)</f>
        <v>Europe</v>
      </c>
      <c r="H2" t="s">
        <v>99</v>
      </c>
      <c r="I2" t="s">
        <v>65</v>
      </c>
      <c r="J2" t="s">
        <v>59</v>
      </c>
      <c r="K2">
        <v>1</v>
      </c>
      <c r="L2">
        <v>1</v>
      </c>
      <c r="M2" s="35">
        <f>SUMIFS(stats!$G$2:$G$55,stats!$A$2:$A$55,G2,stats!$C$2:$C$55,I2,stats!$D$2:$D$55,J2,stats!$F$2:$F$55,L2)</f>
        <v>0.25</v>
      </c>
    </row>
    <row r="3" spans="1:13" x14ac:dyDescent="0.25">
      <c r="A3" t="str">
        <f ca="1">Proj!C38</f>
        <v>Scotland</v>
      </c>
      <c r="B3" s="34">
        <f ca="1">Proj!D38</f>
        <v>48</v>
      </c>
      <c r="C3" s="34">
        <f ca="1">Proj!E38</f>
        <v>52.8</v>
      </c>
      <c r="E3" s="5"/>
      <c r="G3" s="6" t="str">
        <f>VLOOKUP(Summary!$Z$6,List!$J$2:$K$4,2,0)</f>
        <v>Europe</v>
      </c>
      <c r="H3" t="s">
        <v>100</v>
      </c>
      <c r="I3" t="s">
        <v>65</v>
      </c>
      <c r="J3" t="s">
        <v>59</v>
      </c>
      <c r="K3">
        <v>1</v>
      </c>
      <c r="L3">
        <v>3</v>
      </c>
      <c r="M3" s="35">
        <f>SUMIFS(stats!$G$2:$G$55,stats!$A$2:$A$55,G3,stats!$C$2:$C$55,I3,stats!$D$2:$D$55,J3,stats!$F$2:$F$55,L3)</f>
        <v>0.28000000000000003</v>
      </c>
    </row>
    <row r="4" spans="1:13" x14ac:dyDescent="0.25">
      <c r="A4" t="str">
        <f ca="1">Proj!C39</f>
        <v>Wales</v>
      </c>
      <c r="B4" s="34">
        <f ca="1">Proj!D39</f>
        <v>52</v>
      </c>
      <c r="C4" s="34">
        <f ca="1">Proj!E39</f>
        <v>60</v>
      </c>
      <c r="G4" s="6" t="str">
        <f>VLOOKUP(Summary!$Z$6,List!$J$2:$K$4,2,0)</f>
        <v>Europe</v>
      </c>
      <c r="H4" t="s">
        <v>101</v>
      </c>
      <c r="I4" t="s">
        <v>65</v>
      </c>
      <c r="J4" t="s">
        <v>59</v>
      </c>
      <c r="K4">
        <v>1</v>
      </c>
      <c r="L4">
        <v>5</v>
      </c>
      <c r="M4" s="35">
        <f>SUMIFS(stats!$G$2:$G$55,stats!$A$2:$A$55,G4,stats!$C$2:$C$55,I4,stats!$D$2:$D$55,J4,stats!$F$2:$F$55,L4)</f>
        <v>0.47</v>
      </c>
    </row>
    <row r="5" spans="1:13" x14ac:dyDescent="0.25">
      <c r="A5" t="str">
        <f ca="1">Proj!C40</f>
        <v>Ireland</v>
      </c>
      <c r="B5" s="34">
        <f ca="1">Proj!D40</f>
        <v>66</v>
      </c>
      <c r="C5" s="34">
        <f ca="1">Proj!E40</f>
        <v>74.399999999999991</v>
      </c>
      <c r="G5" s="6" t="str">
        <f>VLOOKUP(Summary!$Z$6,List!$J$2:$K$4,2,0)</f>
        <v>Europe</v>
      </c>
      <c r="H5" t="s">
        <v>99</v>
      </c>
      <c r="I5" t="s">
        <v>65</v>
      </c>
      <c r="J5" t="s">
        <v>58</v>
      </c>
      <c r="K5">
        <v>2</v>
      </c>
      <c r="L5">
        <v>1</v>
      </c>
      <c r="M5" s="35">
        <f>SUMIFS(stats!$G$2:$G$55,stats!$A$2:$A$55,G5,stats!$C$2:$C$55,I5,stats!$D$2:$D$55,J5,stats!$F$2:$F$55,L5)</f>
        <v>0.28000000000000003</v>
      </c>
    </row>
    <row r="6" spans="1:13" x14ac:dyDescent="0.25">
      <c r="A6" t="str">
        <f ca="1">Proj!C41</f>
        <v>Germany</v>
      </c>
      <c r="B6" s="34">
        <f ca="1">Proj!D41</f>
        <v>68</v>
      </c>
      <c r="C6" s="34">
        <f ca="1">Proj!E41</f>
        <v>80</v>
      </c>
      <c r="G6" s="6" t="str">
        <f>VLOOKUP(Summary!$Z$6,List!$J$2:$K$4,2,0)</f>
        <v>Europe</v>
      </c>
      <c r="H6" t="s">
        <v>100</v>
      </c>
      <c r="I6" t="s">
        <v>65</v>
      </c>
      <c r="J6" t="s">
        <v>58</v>
      </c>
      <c r="K6">
        <v>2</v>
      </c>
      <c r="L6">
        <v>3</v>
      </c>
      <c r="M6" s="35">
        <f>SUMIFS(stats!$G$2:$G$55,stats!$A$2:$A$55,G6,stats!$C$2:$C$55,I6,stats!$D$2:$D$55,J6,stats!$F$2:$F$55,L6)</f>
        <v>0.26</v>
      </c>
    </row>
    <row r="7" spans="1:13" x14ac:dyDescent="0.25">
      <c r="A7" t="str">
        <f ca="1">Proj!C42</f>
        <v>France</v>
      </c>
      <c r="B7" s="34">
        <f ca="1">Proj!D42</f>
        <v>74</v>
      </c>
      <c r="C7" s="34">
        <f ca="1">Proj!E42</f>
        <v>79</v>
      </c>
      <c r="G7" s="6" t="str">
        <f>VLOOKUP(Summary!$Z$6,List!$J$2:$K$4,2,0)</f>
        <v>Europe</v>
      </c>
      <c r="H7" t="s">
        <v>101</v>
      </c>
      <c r="I7" t="s">
        <v>65</v>
      </c>
      <c r="J7" t="s">
        <v>58</v>
      </c>
      <c r="K7">
        <v>2</v>
      </c>
      <c r="L7">
        <v>5</v>
      </c>
      <c r="M7" s="35">
        <f>SUMIFS(stats!$G$2:$G$55,stats!$A$2:$A$55,G7,stats!$C$2:$C$55,I7,stats!$D$2:$D$55,J7,stats!$F$2:$F$55,L7)</f>
        <v>0.26</v>
      </c>
    </row>
    <row r="8" spans="1:13" x14ac:dyDescent="0.25">
      <c r="A8" t="str">
        <f ca="1">Proj!C43</f>
        <v>Italy</v>
      </c>
      <c r="B8" s="34">
        <f ca="1">Proj!D43</f>
        <v>48</v>
      </c>
      <c r="C8" s="34">
        <f ca="1">Proj!E43</f>
        <v>49</v>
      </c>
      <c r="G8" s="6" t="str">
        <f>VLOOKUP(Summary!$Z$6,List!$J$2:$K$4,2,0)</f>
        <v>Europe</v>
      </c>
      <c r="H8" t="s">
        <v>99</v>
      </c>
      <c r="I8" t="s">
        <v>65</v>
      </c>
      <c r="J8" t="s">
        <v>57</v>
      </c>
      <c r="K8">
        <v>3</v>
      </c>
      <c r="L8">
        <v>1</v>
      </c>
      <c r="M8" s="35">
        <f>SUMIFS(stats!$G$2:$G$55,stats!$A$2:$A$55,G8,stats!$C$2:$C$55,I8,stats!$D$2:$D$55,J8,stats!$F$2:$F$55,L8)</f>
        <v>0.47</v>
      </c>
    </row>
    <row r="9" spans="1:13" x14ac:dyDescent="0.25">
      <c r="B9" s="1"/>
      <c r="C9" s="1"/>
      <c r="G9" s="6" t="str">
        <f>VLOOKUP(Summary!$Z$6,List!$J$2:$K$4,2,0)</f>
        <v>Europe</v>
      </c>
      <c r="H9" t="s">
        <v>100</v>
      </c>
      <c r="I9" t="s">
        <v>65</v>
      </c>
      <c r="J9" t="s">
        <v>57</v>
      </c>
      <c r="K9">
        <v>3</v>
      </c>
      <c r="L9">
        <v>3</v>
      </c>
      <c r="M9" s="35">
        <f>SUMIFS(stats!$G$2:$G$55,stats!$A$2:$A$55,G9,stats!$C$2:$C$55,I9,stats!$D$2:$D$55,J9,stats!$F$2:$F$55,L9)</f>
        <v>0.46</v>
      </c>
    </row>
    <row r="10" spans="1:13" x14ac:dyDescent="0.25">
      <c r="B10" s="1"/>
      <c r="C10" s="1"/>
      <c r="G10" s="6" t="str">
        <f>VLOOKUP(Summary!$Z$6,List!$J$2:$K$4,2,0)</f>
        <v>Europe</v>
      </c>
      <c r="H10" t="s">
        <v>101</v>
      </c>
      <c r="I10" t="s">
        <v>65</v>
      </c>
      <c r="J10" t="s">
        <v>57</v>
      </c>
      <c r="K10">
        <v>3</v>
      </c>
      <c r="L10">
        <v>5</v>
      </c>
      <c r="M10" s="35">
        <f>SUMIFS(stats!$G$2:$G$55,stats!$A$2:$A$55,G10,stats!$C$2:$C$55,I10,stats!$D$2:$D$55,J10,stats!$F$2:$F$55,L10)</f>
        <v>0.27</v>
      </c>
    </row>
    <row r="11" spans="1:13" x14ac:dyDescent="0.25">
      <c r="G11" s="6" t="str">
        <f>VLOOKUP(Summary!$Z$6,List!$J$2:$K$4,2,0)</f>
        <v>Europe</v>
      </c>
      <c r="H11" t="s">
        <v>99</v>
      </c>
      <c r="I11" t="s">
        <v>66</v>
      </c>
      <c r="J11" t="s">
        <v>59</v>
      </c>
      <c r="K11">
        <v>5</v>
      </c>
      <c r="L11">
        <v>1</v>
      </c>
      <c r="M11" s="35">
        <f>SUMIFS(stats!$G$2:$G$55,stats!$A$2:$A$55,G11,stats!$C$2:$C$55,I11,stats!$D$2:$D$55,J11,stats!$F$2:$F$55,L11)</f>
        <v>0.41</v>
      </c>
    </row>
    <row r="12" spans="1:13" x14ac:dyDescent="0.25">
      <c r="G12" s="6" t="str">
        <f>VLOOKUP(Summary!$Z$6,List!$J$2:$K$4,2,0)</f>
        <v>Europe</v>
      </c>
      <c r="H12" t="s">
        <v>100</v>
      </c>
      <c r="I12" t="s">
        <v>66</v>
      </c>
      <c r="J12" t="s">
        <v>59</v>
      </c>
      <c r="K12">
        <v>5</v>
      </c>
      <c r="L12">
        <v>3</v>
      </c>
      <c r="M12" s="35">
        <f>SUMIFS(stats!$G$2:$G$55,stats!$A$2:$A$55,G12,stats!$C$2:$C$55,I12,stats!$D$2:$D$55,J12,stats!$F$2:$F$55,L12)</f>
        <v>0.5</v>
      </c>
    </row>
    <row r="13" spans="1:13" x14ac:dyDescent="0.25">
      <c r="G13" s="6" t="str">
        <f>VLOOKUP(Summary!$Z$6,List!$J$2:$K$4,2,0)</f>
        <v>Europe</v>
      </c>
      <c r="H13" t="s">
        <v>101</v>
      </c>
      <c r="I13" t="s">
        <v>66</v>
      </c>
      <c r="J13" t="s">
        <v>59</v>
      </c>
      <c r="K13">
        <v>5</v>
      </c>
      <c r="L13">
        <v>5</v>
      </c>
      <c r="M13" s="35">
        <f>SUMIFS(stats!$G$2:$G$55,stats!$A$2:$A$55,G13,stats!$C$2:$C$55,I13,stats!$D$2:$D$55,J13,stats!$F$2:$F$55,L13)</f>
        <v>0.2</v>
      </c>
    </row>
    <row r="14" spans="1:13" x14ac:dyDescent="0.25">
      <c r="G14" s="6" t="str">
        <f>VLOOKUP(Summary!$Z$6,List!$J$2:$K$4,2,0)</f>
        <v>Europe</v>
      </c>
      <c r="H14" t="s">
        <v>99</v>
      </c>
      <c r="I14" t="s">
        <v>66</v>
      </c>
      <c r="J14" t="s">
        <v>58</v>
      </c>
      <c r="K14">
        <v>6</v>
      </c>
      <c r="L14">
        <v>1</v>
      </c>
      <c r="M14" s="35">
        <f>SUMIFS(stats!$G$2:$G$55,stats!$A$2:$A$55,G14,stats!$C$2:$C$55,I14,stats!$D$2:$D$55,J14,stats!$F$2:$F$55,L14)</f>
        <v>0.4</v>
      </c>
    </row>
    <row r="15" spans="1:13" x14ac:dyDescent="0.25">
      <c r="G15" s="6" t="str">
        <f>VLOOKUP(Summary!$Z$6,List!$J$2:$K$4,2,0)</f>
        <v>Europe</v>
      </c>
      <c r="H15" t="s">
        <v>100</v>
      </c>
      <c r="I15" t="s">
        <v>66</v>
      </c>
      <c r="J15" t="s">
        <v>58</v>
      </c>
      <c r="K15">
        <v>6</v>
      </c>
      <c r="L15">
        <v>3</v>
      </c>
      <c r="M15" s="35">
        <f>SUMIFS(stats!$G$2:$G$55,stats!$A$2:$A$55,G15,stats!$C$2:$C$55,I15,stats!$D$2:$D$55,J15,stats!$F$2:$F$55,L15)</f>
        <v>0.22</v>
      </c>
    </row>
    <row r="16" spans="1:13" x14ac:dyDescent="0.25">
      <c r="E16" s="5"/>
      <c r="G16" s="6" t="str">
        <f>VLOOKUP(Summary!$Z$6,List!$J$2:$K$4,2,0)</f>
        <v>Europe</v>
      </c>
      <c r="H16" t="s">
        <v>101</v>
      </c>
      <c r="I16" t="s">
        <v>66</v>
      </c>
      <c r="J16" t="s">
        <v>58</v>
      </c>
      <c r="K16">
        <v>6</v>
      </c>
      <c r="L16">
        <v>5</v>
      </c>
      <c r="M16" s="35">
        <f>SUMIFS(stats!$G$2:$G$55,stats!$A$2:$A$55,G16,stats!$C$2:$C$55,I16,stats!$D$2:$D$55,J16,stats!$F$2:$F$55,L16)</f>
        <v>0.44</v>
      </c>
    </row>
    <row r="17" spans="5:13" x14ac:dyDescent="0.25">
      <c r="G17" s="6" t="str">
        <f>VLOOKUP(Summary!$Z$6,List!$J$2:$K$4,2,0)</f>
        <v>Europe</v>
      </c>
      <c r="H17" t="s">
        <v>99</v>
      </c>
      <c r="I17" t="s">
        <v>66</v>
      </c>
      <c r="J17" t="s">
        <v>57</v>
      </c>
      <c r="K17">
        <v>7</v>
      </c>
      <c r="L17">
        <v>1</v>
      </c>
      <c r="M17" s="35">
        <f>SUMIFS(stats!$G$2:$G$55,stats!$A$2:$A$55,G17,stats!$C$2:$C$55,I17,stats!$D$2:$D$55,J17,stats!$F$2:$F$55,L17)</f>
        <v>0.19</v>
      </c>
    </row>
    <row r="18" spans="5:13" x14ac:dyDescent="0.25">
      <c r="E18" s="5"/>
      <c r="F18" s="5"/>
      <c r="G18" s="6" t="str">
        <f>VLOOKUP(Summary!$Z$6,List!$J$2:$K$4,2,0)</f>
        <v>Europe</v>
      </c>
      <c r="H18" t="s">
        <v>100</v>
      </c>
      <c r="I18" t="s">
        <v>66</v>
      </c>
      <c r="J18" t="s">
        <v>57</v>
      </c>
      <c r="K18">
        <v>7</v>
      </c>
      <c r="L18">
        <v>3</v>
      </c>
      <c r="M18" s="35">
        <f>SUMIFS(stats!$G$2:$G$55,stats!$A$2:$A$55,G18,stats!$C$2:$C$55,I18,stats!$D$2:$D$55,J18,stats!$F$2:$F$55,L18)</f>
        <v>0.28000000000000003</v>
      </c>
    </row>
    <row r="19" spans="5:13" x14ac:dyDescent="0.25">
      <c r="G19" s="6" t="str">
        <f>VLOOKUP(Summary!$Z$6,List!$J$2:$K$4,2,0)</f>
        <v>Europe</v>
      </c>
      <c r="H19" t="s">
        <v>101</v>
      </c>
      <c r="I19" t="s">
        <v>66</v>
      </c>
      <c r="J19" t="s">
        <v>57</v>
      </c>
      <c r="K19">
        <v>7</v>
      </c>
      <c r="L19">
        <v>5</v>
      </c>
      <c r="M19" s="35">
        <f>SUMIFS(stats!$G$2:$G$55,stats!$A$2:$A$55,G19,stats!$C$2:$C$55,I19,stats!$D$2:$D$55,J19,stats!$F$2:$F$55,L19)</f>
        <v>0.36</v>
      </c>
    </row>
    <row r="22" spans="5:13" x14ac:dyDescent="0.25">
      <c r="G22" s="44" t="s">
        <v>76</v>
      </c>
      <c r="H22" s="44" t="s">
        <v>9</v>
      </c>
      <c r="I22" s="44" t="s">
        <v>44</v>
      </c>
      <c r="J22" s="44" t="s">
        <v>64</v>
      </c>
      <c r="K22" s="44" t="s">
        <v>6</v>
      </c>
      <c r="L22" s="44" t="s">
        <v>77</v>
      </c>
    </row>
    <row r="23" spans="5:13" x14ac:dyDescent="0.25">
      <c r="G23">
        <v>1</v>
      </c>
      <c r="H23" s="8" t="str">
        <f>$G$2</f>
        <v>Europe</v>
      </c>
      <c r="I23" t="str">
        <f>INDEX(stats!$K$2:$K$31,MATCH(1,INDEX((stats!$I$2:$I$31=$G23)*(stats!$J$2:$J$31=$H23),0),0))</f>
        <v>England</v>
      </c>
      <c r="J23">
        <f>VLOOKUP($I23,stats!$K$2:$M$31,2,0)</f>
        <v>93</v>
      </c>
      <c r="K23">
        <f>VLOOKUP($I23,stats!$K$2:$M$31,3,0)</f>
        <v>71</v>
      </c>
      <c r="L23">
        <f>VLOOKUP($I23,stats!$K$2:$N$31,4,0)</f>
        <v>45</v>
      </c>
    </row>
    <row r="24" spans="5:13" x14ac:dyDescent="0.25">
      <c r="G24">
        <v>2</v>
      </c>
      <c r="H24" s="8" t="str">
        <f t="shared" ref="H24:H32" si="0">$G$2</f>
        <v>Europe</v>
      </c>
      <c r="I24" t="str">
        <f>INDEX(stats!$K$2:$K$31,MATCH(1,INDEX((stats!$I$2:$I$31=$G24)*(stats!$J$2:$J$31=$H24),0),0))</f>
        <v>Scotland</v>
      </c>
      <c r="J24">
        <f>VLOOKUP(I24,stats!$K$2:$M$31,2,0)</f>
        <v>86</v>
      </c>
      <c r="K24">
        <f>VLOOKUP($I24,stats!$K$2:$M$31,3,0)</f>
        <v>70</v>
      </c>
      <c r="L24">
        <f>VLOOKUP($I24,stats!$K$2:$N$31,4,0)</f>
        <v>37</v>
      </c>
    </row>
    <row r="25" spans="5:13" x14ac:dyDescent="0.25">
      <c r="G25">
        <v>3</v>
      </c>
      <c r="H25" s="8" t="str">
        <f t="shared" si="0"/>
        <v>Europe</v>
      </c>
      <c r="I25" t="str">
        <f>INDEX(stats!$K$2:$K$31,MATCH(1,INDEX((stats!$I$2:$I$31=$G25)*(stats!$J$2:$J$31=$H25),0),0))</f>
        <v>Wales</v>
      </c>
      <c r="J25">
        <f>VLOOKUP(I25,stats!$K$2:$M$31,2,0)</f>
        <v>84</v>
      </c>
      <c r="K25">
        <f>VLOOKUP($I25,stats!$K$2:$M$31,3,0)</f>
        <v>63</v>
      </c>
      <c r="L25">
        <f>VLOOKUP($I25,stats!$K$2:$N$31,4,0)</f>
        <v>33</v>
      </c>
    </row>
    <row r="26" spans="5:13" x14ac:dyDescent="0.25">
      <c r="G26">
        <v>4</v>
      </c>
      <c r="H26" s="8" t="str">
        <f t="shared" si="0"/>
        <v>Europe</v>
      </c>
      <c r="I26" t="str">
        <f>INDEX(stats!$K$2:$K$31,MATCH(1,INDEX((stats!$I$2:$I$31=$G26)*(stats!$J$2:$J$31=$H26),0),0))</f>
        <v>Ireland</v>
      </c>
      <c r="J26">
        <f>VLOOKUP(I26,stats!$K$2:$M$31,2,0)</f>
        <v>83</v>
      </c>
      <c r="K26">
        <f>VLOOKUP($I26,stats!$K$2:$M$31,3,0)</f>
        <v>66</v>
      </c>
      <c r="L26">
        <f>VLOOKUP($I26,stats!$K$2:$N$31,4,0)</f>
        <v>31</v>
      </c>
    </row>
    <row r="27" spans="5:13" x14ac:dyDescent="0.25">
      <c r="G27">
        <v>5</v>
      </c>
      <c r="H27" s="8" t="str">
        <f t="shared" si="0"/>
        <v>Europe</v>
      </c>
      <c r="I27" t="str">
        <f>INDEX(stats!$K$2:$K$31,MATCH(1,INDEX((stats!$I$2:$I$31=$G27)*(stats!$J$2:$J$31=$H27),0),0))</f>
        <v>Germany</v>
      </c>
      <c r="J27">
        <f>VLOOKUP(I27,stats!$K$2:$M$31,2,0)</f>
        <v>94</v>
      </c>
      <c r="K27">
        <f>VLOOKUP($I27,stats!$K$2:$M$31,3,0)</f>
        <v>73</v>
      </c>
      <c r="L27">
        <f>VLOOKUP($I27,stats!$K$2:$N$31,4,0)</f>
        <v>26</v>
      </c>
    </row>
    <row r="28" spans="5:13" x14ac:dyDescent="0.25">
      <c r="G28">
        <v>6</v>
      </c>
      <c r="H28" s="8" t="str">
        <f t="shared" si="0"/>
        <v>Europe</v>
      </c>
      <c r="I28" t="str">
        <f>INDEX(stats!$K$2:$K$31,MATCH(1,INDEX((stats!$I$2:$I$31=$G28)*(stats!$J$2:$J$31=$H28),0),0))</f>
        <v>France</v>
      </c>
      <c r="J28">
        <f>VLOOKUP(I28,stats!$K$2:$M$31,2,0)</f>
        <v>80</v>
      </c>
      <c r="K28">
        <f>VLOOKUP($I28,stats!$K$2:$M$31,3,0)</f>
        <v>63</v>
      </c>
      <c r="L28">
        <f>VLOOKUP($I28,stats!$K$2:$N$31,4,0)</f>
        <v>21</v>
      </c>
    </row>
    <row r="29" spans="5:13" x14ac:dyDescent="0.25">
      <c r="G29">
        <v>7</v>
      </c>
      <c r="H29" s="8" t="str">
        <f t="shared" si="0"/>
        <v>Europe</v>
      </c>
      <c r="I29" t="str">
        <f>INDEX(stats!$K$2:$K$31,MATCH(1,INDEX((stats!$I$2:$I$31=$G29)*(stats!$J$2:$J$31=$H29),0),0))</f>
        <v>Italy</v>
      </c>
      <c r="J29">
        <f>VLOOKUP(I29,stats!$K$2:$M$31,2,0)</f>
        <v>90</v>
      </c>
      <c r="K29">
        <f>VLOOKUP($I29,stats!$K$2:$M$31,3,0)</f>
        <v>61</v>
      </c>
      <c r="L29">
        <f>VLOOKUP($I29,stats!$K$2:$N$31,4,0)</f>
        <v>17</v>
      </c>
    </row>
    <row r="30" spans="5:13" x14ac:dyDescent="0.25">
      <c r="G30">
        <v>8</v>
      </c>
      <c r="H30" s="8" t="str">
        <f t="shared" si="0"/>
        <v>Europe</v>
      </c>
      <c r="I30" t="str">
        <f>INDEX(stats!$K$2:$K$31,MATCH(1,INDEX((stats!$I$2:$I$31=$G30)*(stats!$J$2:$J$31=$H30),0),0))</f>
        <v>Spain</v>
      </c>
      <c r="J30">
        <f>VLOOKUP(I30,stats!$K$2:$M$31,2,0)</f>
        <v>107</v>
      </c>
      <c r="K30">
        <f>VLOOKUP($I30,stats!$K$2:$M$31,3,0)</f>
        <v>67</v>
      </c>
      <c r="L30">
        <f>VLOOKUP($I30,stats!$K$2:$N$31,4,0)</f>
        <v>12</v>
      </c>
    </row>
    <row r="31" spans="5:13" x14ac:dyDescent="0.25">
      <c r="G31">
        <v>9</v>
      </c>
      <c r="H31" s="8" t="str">
        <f t="shared" si="0"/>
        <v>Europe</v>
      </c>
      <c r="I31" t="str">
        <f>INDEX(stats!$K$2:$K$31,MATCH(1,INDEX((stats!$I$2:$I$31=$G31)*(stats!$J$2:$J$31=$H31),0),0))</f>
        <v>Greece</v>
      </c>
      <c r="J31">
        <f>VLOOKUP(I31,stats!$K$2:$M$31,2,0)</f>
        <v>88</v>
      </c>
      <c r="K31">
        <f>VLOOKUP($I31,stats!$K$2:$M$31,3,0)</f>
        <v>71</v>
      </c>
      <c r="L31">
        <f>VLOOKUP($I31,stats!$K$2:$N$31,4,0)</f>
        <v>8</v>
      </c>
    </row>
    <row r="32" spans="5:13" x14ac:dyDescent="0.25">
      <c r="G32">
        <v>10</v>
      </c>
      <c r="H32" s="8" t="str">
        <f t="shared" si="0"/>
        <v>Europe</v>
      </c>
      <c r="I32" t="str">
        <f>INDEX(stats!$K$2:$K$31,MATCH(1,INDEX((stats!$I$2:$I$31=$G32)*(stats!$J$2:$J$31=$H32),0),0))</f>
        <v>Portugal</v>
      </c>
      <c r="J32">
        <f>VLOOKUP(I32,stats!$K$2:$M$31,2,0)</f>
        <v>87</v>
      </c>
      <c r="K32">
        <f>VLOOKUP($I32,stats!$K$2:$M$31,3,0)</f>
        <v>73</v>
      </c>
      <c r="L32">
        <f>VLOOKUP($I32,stats!$K$2:$N$31,4,0)</f>
        <v>5</v>
      </c>
    </row>
    <row r="34" spans="5:10" x14ac:dyDescent="0.25">
      <c r="E34" s="5"/>
    </row>
    <row r="35" spans="5:10" x14ac:dyDescent="0.25">
      <c r="G35" s="44" t="s">
        <v>76</v>
      </c>
      <c r="H35" s="44" t="s">
        <v>9</v>
      </c>
      <c r="I35" s="44" t="s">
        <v>72</v>
      </c>
      <c r="J35" s="44" t="s">
        <v>75</v>
      </c>
    </row>
    <row r="36" spans="5:10" x14ac:dyDescent="0.25">
      <c r="G36">
        <v>1</v>
      </c>
      <c r="H36" s="8" t="str">
        <f>$G$2</f>
        <v>Europe</v>
      </c>
      <c r="I36" t="s">
        <v>59</v>
      </c>
      <c r="J36">
        <f>SUMIFS(stats!$R$2:$R$10,stats!$P$2:$P$10,$H36,stats!$Q$2:$Q$10,$I36)</f>
        <v>112</v>
      </c>
    </row>
    <row r="37" spans="5:10" x14ac:dyDescent="0.25">
      <c r="G37">
        <v>2</v>
      </c>
      <c r="H37" s="8" t="str">
        <f t="shared" ref="H37:H38" si="1">$G$2</f>
        <v>Europe</v>
      </c>
      <c r="I37" t="s">
        <v>58</v>
      </c>
      <c r="J37">
        <f>SUMIFS(stats!$R$2:$R$10,stats!$P$2:$P$10,$H37,stats!$Q$2:$Q$10,$I37)</f>
        <v>125</v>
      </c>
    </row>
    <row r="38" spans="5:10" x14ac:dyDescent="0.25">
      <c r="G38">
        <v>3</v>
      </c>
      <c r="H38" s="8" t="str">
        <f t="shared" si="1"/>
        <v>Europe</v>
      </c>
      <c r="I38" t="s">
        <v>57</v>
      </c>
      <c r="J38">
        <f>SUMIFS(stats!$R$2:$R$10,stats!$P$2:$P$10,$H38,stats!$Q$2:$Q$10,$I38)</f>
        <v>135</v>
      </c>
    </row>
    <row r="41" spans="5:10" x14ac:dyDescent="0.25">
      <c r="G41" s="44" t="s">
        <v>76</v>
      </c>
      <c r="H41" s="44" t="s">
        <v>9</v>
      </c>
      <c r="I41" s="44" t="s">
        <v>72</v>
      </c>
      <c r="J41" s="44" t="s">
        <v>75</v>
      </c>
    </row>
    <row r="42" spans="5:10" x14ac:dyDescent="0.25">
      <c r="G42">
        <v>1</v>
      </c>
      <c r="H42" s="8" t="str">
        <f t="shared" ref="H42:H44" si="2">$G$2</f>
        <v>Europe</v>
      </c>
      <c r="I42" s="1" t="s">
        <v>69</v>
      </c>
      <c r="J42">
        <f>SUMIFS(stats!$V$2:$V$10,stats!$T$2:$T$10,$H42,stats!$U$2:$U$10,$I42)</f>
        <v>15</v>
      </c>
    </row>
    <row r="43" spans="5:10" x14ac:dyDescent="0.25">
      <c r="G43">
        <v>2</v>
      </c>
      <c r="H43" s="8" t="str">
        <f t="shared" si="2"/>
        <v>Europe</v>
      </c>
      <c r="I43" s="1" t="s">
        <v>70</v>
      </c>
      <c r="J43">
        <f>SUMIFS(stats!$V$2:$V$10,stats!$T$2:$T$10,$H43,stats!$U$2:$U$10,$I43)</f>
        <v>13</v>
      </c>
    </row>
    <row r="44" spans="5:10" x14ac:dyDescent="0.25">
      <c r="G44">
        <v>3</v>
      </c>
      <c r="H44" s="8" t="str">
        <f t="shared" si="2"/>
        <v>Europe</v>
      </c>
      <c r="I44" s="1" t="s">
        <v>71</v>
      </c>
      <c r="J44">
        <f>SUMIFS(stats!$V$2:$V$10,stats!$T$2:$T$10,$H44,stats!$U$2:$U$10,$I44)</f>
        <v>12</v>
      </c>
    </row>
    <row r="47" spans="5:10" x14ac:dyDescent="0.25">
      <c r="G47" s="44" t="s">
        <v>94</v>
      </c>
      <c r="H47" s="44" t="s">
        <v>9</v>
      </c>
      <c r="I47" s="44" t="s">
        <v>72</v>
      </c>
      <c r="J47" s="44" t="s">
        <v>75</v>
      </c>
    </row>
    <row r="48" spans="5:10" x14ac:dyDescent="0.25">
      <c r="G48" t="s">
        <v>96</v>
      </c>
      <c r="H48" s="8" t="str">
        <f t="shared" ref="H48:H50" si="3">$G$2</f>
        <v>Europe</v>
      </c>
      <c r="I48" s="1" t="s">
        <v>92</v>
      </c>
      <c r="J48" s="52">
        <f>SUMIFS(stats!$AA$2:$AA$19,stats!$X$2:$X$19,G48,stats!$Y$2:$Y$19,$H48,stats!$Z$2:$Z$19,$I48)</f>
        <v>2000000</v>
      </c>
    </row>
    <row r="49" spans="6:10" x14ac:dyDescent="0.25">
      <c r="G49" t="s">
        <v>96</v>
      </c>
      <c r="H49" s="8" t="str">
        <f t="shared" si="3"/>
        <v>Europe</v>
      </c>
      <c r="I49" s="1" t="s">
        <v>93</v>
      </c>
      <c r="J49" s="52">
        <f>SUMIFS(stats!$AA$2:$AA$19,stats!$X$2:$X$19,G49,stats!$Y$2:$Y$19,$H49,stats!$Z$2:$Z$19,$I49)</f>
        <v>600000</v>
      </c>
    </row>
    <row r="50" spans="6:10" x14ac:dyDescent="0.25">
      <c r="G50" t="s">
        <v>96</v>
      </c>
      <c r="H50" s="8" t="str">
        <f t="shared" si="3"/>
        <v>Europe</v>
      </c>
      <c r="I50" s="1" t="s">
        <v>97</v>
      </c>
      <c r="J50" s="52">
        <f>SUMIFS(stats!$AA$2:$AA$19,stats!$X$2:$X$19,G50,stats!$Y$2:$Y$19,$H50,stats!$Z$2:$Z$19,$I50)</f>
        <v>250000</v>
      </c>
    </row>
    <row r="51" spans="6:10" x14ac:dyDescent="0.25">
      <c r="J51" s="52"/>
    </row>
    <row r="52" spans="6:10" x14ac:dyDescent="0.25">
      <c r="G52" s="44" t="s">
        <v>94</v>
      </c>
      <c r="H52" s="44" t="s">
        <v>9</v>
      </c>
      <c r="I52" s="44" t="s">
        <v>72</v>
      </c>
      <c r="J52" s="53" t="s">
        <v>75</v>
      </c>
    </row>
    <row r="53" spans="6:10" x14ac:dyDescent="0.25">
      <c r="F53" s="7"/>
      <c r="G53" t="s">
        <v>95</v>
      </c>
      <c r="H53" s="8" t="str">
        <f t="shared" ref="H53:H55" si="4">$G$2</f>
        <v>Europe</v>
      </c>
      <c r="I53" s="1" t="s">
        <v>92</v>
      </c>
      <c r="J53" s="52">
        <f>SUMIFS(stats!$AA$2:$AA$19,stats!$X$2:$X$19,G53,stats!$Y$2:$Y$19,$H53,stats!$Z$2:$Z$19,$I53)</f>
        <v>1800000</v>
      </c>
    </row>
    <row r="54" spans="6:10" x14ac:dyDescent="0.25">
      <c r="F54" s="7"/>
      <c r="G54" t="s">
        <v>95</v>
      </c>
      <c r="H54" s="8" t="str">
        <f t="shared" si="4"/>
        <v>Europe</v>
      </c>
      <c r="I54" s="1" t="s">
        <v>93</v>
      </c>
      <c r="J54" s="52">
        <f>SUMIFS(stats!$AA$2:$AA$19,stats!$X$2:$X$19,G54,stats!$Y$2:$Y$19,$H54,stats!$Z$2:$Z$19,$I54)</f>
        <v>540000</v>
      </c>
    </row>
    <row r="55" spans="6:10" x14ac:dyDescent="0.25">
      <c r="F55" s="7"/>
      <c r="G55" t="s">
        <v>95</v>
      </c>
      <c r="H55" s="8" t="str">
        <f t="shared" si="4"/>
        <v>Europe</v>
      </c>
      <c r="I55" s="1" t="s">
        <v>97</v>
      </c>
      <c r="J55" s="52">
        <f>SUMIFS(stats!$AA$2:$AA$19,stats!$X$2:$X$19,G55,stats!$Y$2:$Y$19,$H55,stats!$Z$2:$Z$19,$I55)</f>
        <v>145000</v>
      </c>
    </row>
    <row r="56" spans="6:10" x14ac:dyDescent="0.25">
      <c r="F56" s="7"/>
    </row>
    <row r="59" spans="6:10" x14ac:dyDescent="0.25">
      <c r="F59" s="7"/>
    </row>
    <row r="60" spans="6:10" x14ac:dyDescent="0.25">
      <c r="F60" s="7"/>
    </row>
    <row r="61" spans="6:10" x14ac:dyDescent="0.25">
      <c r="F61" s="7"/>
    </row>
    <row r="62" spans="6:10" x14ac:dyDescent="0.25">
      <c r="F62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4:AK51"/>
  <sheetViews>
    <sheetView showGridLines="0" showRowColHeaders="0" tabSelected="1" topLeftCell="B13" zoomScale="55" zoomScaleNormal="55" workbookViewId="0">
      <selection activeCell="AF23" sqref="AF23"/>
    </sheetView>
  </sheetViews>
  <sheetFormatPr defaultRowHeight="15" x14ac:dyDescent="0.25"/>
  <cols>
    <col min="1" max="1" width="9.140625" style="9" customWidth="1"/>
    <col min="2" max="2" width="13.5703125" style="9" customWidth="1"/>
    <col min="3" max="4" width="12.28515625" style="9" customWidth="1"/>
    <col min="5" max="5" width="14.140625" style="9" customWidth="1"/>
    <col min="6" max="15" width="9.140625" style="9"/>
    <col min="16" max="16" width="11.85546875" style="9" customWidth="1"/>
    <col min="17" max="20" width="9.140625" style="9"/>
    <col min="21" max="21" width="4.28515625" style="9" customWidth="1"/>
    <col min="22" max="16384" width="9.140625" style="9"/>
  </cols>
  <sheetData>
    <row r="4" spans="1:26" ht="20.25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R4" s="36"/>
    </row>
    <row r="6" spans="1:26" x14ac:dyDescent="0.25">
      <c r="D6" s="9">
        <v>3</v>
      </c>
      <c r="Z6" s="9">
        <v>1</v>
      </c>
    </row>
    <row r="8" spans="1:26" x14ac:dyDescent="0.25">
      <c r="A8" s="37"/>
      <c r="B8" s="38" t="s">
        <v>44</v>
      </c>
      <c r="C8" s="18" t="s">
        <v>53</v>
      </c>
      <c r="D8" s="18" t="s">
        <v>52</v>
      </c>
      <c r="E8" s="18" t="s">
        <v>55</v>
      </c>
    </row>
    <row r="9" spans="1:26" ht="18.75" x14ac:dyDescent="0.3">
      <c r="B9" s="45" t="str">
        <f ca="1">PL!D69</f>
        <v>England</v>
      </c>
      <c r="C9" s="46">
        <f ca="1">PL!Q69/1000</f>
        <v>809.83</v>
      </c>
      <c r="D9" s="46">
        <f ca="1">PL!Q80/1000</f>
        <v>759.18169999999986</v>
      </c>
      <c r="E9" s="43">
        <f t="shared" ref="E9:E18" ca="1" si="0">IF(D6=2,-(C9-D9)/D9,(C9-D9)/D9)</f>
        <v>6.6714332023546125E-2</v>
      </c>
    </row>
    <row r="10" spans="1:26" ht="18.75" x14ac:dyDescent="0.3">
      <c r="B10" s="45" t="str">
        <f ca="1">PL!D70</f>
        <v>Scotland</v>
      </c>
      <c r="C10" s="46">
        <f ca="1">PL!Q70/1000</f>
        <v>558.9</v>
      </c>
      <c r="D10" s="46">
        <f ca="1">PL!Q81/1000</f>
        <v>524.35859999999991</v>
      </c>
      <c r="E10" s="43">
        <f t="shared" ca="1" si="0"/>
        <v>6.587362160170554E-2</v>
      </c>
    </row>
    <row r="11" spans="1:26" ht="18.75" x14ac:dyDescent="0.3">
      <c r="B11" s="45" t="str">
        <f ca="1">PL!D71</f>
        <v>Wales</v>
      </c>
      <c r="C11" s="46">
        <f ca="1">PL!Q71/1000</f>
        <v>493.58</v>
      </c>
      <c r="D11" s="46">
        <f ca="1">PL!Q82/1000</f>
        <v>462.27699999999999</v>
      </c>
      <c r="E11" s="43">
        <f t="shared" ca="1" si="0"/>
        <v>6.7714811682173234E-2</v>
      </c>
    </row>
    <row r="12" spans="1:26" ht="18.75" x14ac:dyDescent="0.3">
      <c r="B12" s="45" t="str">
        <f ca="1">PL!D72</f>
        <v>Ireland</v>
      </c>
      <c r="C12" s="46">
        <f ca="1">PL!Q72/1000</f>
        <v>977.5</v>
      </c>
      <c r="D12" s="46">
        <f ca="1">PL!Q83/1000</f>
        <v>914.73299999999995</v>
      </c>
      <c r="E12" s="43">
        <f t="shared" ca="1" si="0"/>
        <v>6.8617837117497735E-2</v>
      </c>
    </row>
    <row r="13" spans="1:26" ht="18.75" x14ac:dyDescent="0.3">
      <c r="B13" s="45" t="str">
        <f ca="1">PL!D73</f>
        <v>Germany</v>
      </c>
      <c r="C13" s="46">
        <f ca="1">PL!Q73/1000</f>
        <v>868.94</v>
      </c>
      <c r="D13" s="46">
        <f ca="1">PL!Q84/1000</f>
        <v>890.02179999999998</v>
      </c>
      <c r="E13" s="43">
        <f t="shared" ca="1" si="0"/>
        <v>-2.3686835535938481E-2</v>
      </c>
    </row>
    <row r="14" spans="1:26" ht="18.75" x14ac:dyDescent="0.3">
      <c r="B14" s="45" t="str">
        <f ca="1">PL!D74</f>
        <v>France</v>
      </c>
      <c r="C14" s="46">
        <f ca="1">PL!Q74/1000</f>
        <v>994.52</v>
      </c>
      <c r="D14" s="46">
        <f ca="1">PL!Q85/1000</f>
        <v>932.23599999999988</v>
      </c>
      <c r="E14" s="43">
        <f t="shared" ca="1" si="0"/>
        <v>6.6811408270009004E-2</v>
      </c>
    </row>
    <row r="15" spans="1:26" ht="18.75" x14ac:dyDescent="0.3">
      <c r="B15" s="45" t="str">
        <f ca="1">PL!D75</f>
        <v>Italy</v>
      </c>
      <c r="C15" s="46">
        <f ca="1">PL!Q75/1000</f>
        <v>434.24</v>
      </c>
      <c r="D15" s="46">
        <f ca="1">PL!Q86/1000</f>
        <v>275.08</v>
      </c>
      <c r="E15" s="43">
        <f t="shared" ca="1" si="0"/>
        <v>0.57859531772575268</v>
      </c>
    </row>
    <row r="16" spans="1:26" ht="18.75" x14ac:dyDescent="0.3">
      <c r="B16" s="45" t="str">
        <f ca="1">PL!D76</f>
        <v>Spain</v>
      </c>
      <c r="C16" s="46">
        <f ca="1">PL!Q76/1000</f>
        <v>1486.49</v>
      </c>
      <c r="D16" s="46">
        <f ca="1">PL!Q87/1000</f>
        <v>1591.4113999999997</v>
      </c>
      <c r="E16" s="43">
        <f t="shared" ca="1" si="0"/>
        <v>-6.5929777806040438E-2</v>
      </c>
    </row>
    <row r="17" spans="2:37" ht="18.75" x14ac:dyDescent="0.3">
      <c r="B17" s="45" t="str">
        <f ca="1">PL!D77</f>
        <v>Greece</v>
      </c>
      <c r="C17" s="46">
        <f ca="1">PL!Q77/1000</f>
        <v>1384.37</v>
      </c>
      <c r="D17" s="46">
        <f ca="1">PL!Q88/1000</f>
        <v>1297.3495</v>
      </c>
      <c r="E17" s="43">
        <f t="shared" ca="1" si="0"/>
        <v>6.7075602989017116E-2</v>
      </c>
    </row>
    <row r="18" spans="2:37" ht="18.75" x14ac:dyDescent="0.3">
      <c r="B18" s="45" t="str">
        <f ca="1">PL!D78</f>
        <v>Portugal</v>
      </c>
      <c r="C18" s="46">
        <f ca="1">PL!Q78/1000</f>
        <v>712.53079999999977</v>
      </c>
      <c r="D18" s="46">
        <f ca="1">PL!Q89/1000</f>
        <v>729.81787599999973</v>
      </c>
      <c r="E18" s="43">
        <f t="shared" ca="1" si="0"/>
        <v>-2.3686835535938505E-2</v>
      </c>
    </row>
    <row r="19" spans="2:37" ht="18.75" x14ac:dyDescent="0.3">
      <c r="E19" s="39"/>
    </row>
    <row r="20" spans="2:37" ht="18.75" x14ac:dyDescent="0.3">
      <c r="B20" s="45" t="s">
        <v>7</v>
      </c>
      <c r="C20" s="46">
        <f ca="1">SUM(C9:C19)</f>
        <v>8720.9007999999994</v>
      </c>
      <c r="D20" s="46">
        <f ca="1">SUM(D9:D19)</f>
        <v>8376.4668760000004</v>
      </c>
      <c r="E20" s="43">
        <f ca="1">IF(D17=2,-(C20-D20)/D20,(C20-D20)/D20)</f>
        <v>4.1119236678039128E-2</v>
      </c>
    </row>
    <row r="22" spans="2:37" ht="21" x14ac:dyDescent="0.25">
      <c r="B22" s="40"/>
    </row>
    <row r="29" spans="2:37" x14ac:dyDescent="0.25">
      <c r="AJ29" s="9">
        <v>44</v>
      </c>
      <c r="AK29" s="9">
        <v>55</v>
      </c>
    </row>
    <row r="38" spans="17:21" ht="18" customHeight="1" x14ac:dyDescent="0.3">
      <c r="Q38" s="45" t="str">
        <f t="shared" ref="Q38:Q47" ca="1" si="1">B9</f>
        <v>England</v>
      </c>
      <c r="S38" s="55">
        <f>PJCalcs!L23</f>
        <v>45</v>
      </c>
      <c r="T38" s="56"/>
      <c r="U38" s="57"/>
    </row>
    <row r="39" spans="17:21" ht="18" customHeight="1" x14ac:dyDescent="0.3">
      <c r="Q39" s="45" t="str">
        <f t="shared" ca="1" si="1"/>
        <v>Scotland</v>
      </c>
      <c r="S39" s="55">
        <f>PJCalcs!L24</f>
        <v>37</v>
      </c>
      <c r="T39" s="56"/>
      <c r="U39" s="57"/>
    </row>
    <row r="40" spans="17:21" ht="18" customHeight="1" x14ac:dyDescent="0.3">
      <c r="Q40" s="45" t="str">
        <f t="shared" ca="1" si="1"/>
        <v>Wales</v>
      </c>
      <c r="S40" s="55">
        <f>PJCalcs!L25</f>
        <v>33</v>
      </c>
      <c r="T40" s="56"/>
      <c r="U40" s="57"/>
    </row>
    <row r="41" spans="17:21" ht="18" customHeight="1" x14ac:dyDescent="0.3">
      <c r="Q41" s="45" t="str">
        <f t="shared" ca="1" si="1"/>
        <v>Ireland</v>
      </c>
      <c r="S41" s="55">
        <f>PJCalcs!L26</f>
        <v>31</v>
      </c>
      <c r="T41" s="56"/>
      <c r="U41" s="57"/>
    </row>
    <row r="42" spans="17:21" ht="18" customHeight="1" x14ac:dyDescent="0.3">
      <c r="Q42" s="45" t="str">
        <f t="shared" ca="1" si="1"/>
        <v>Germany</v>
      </c>
      <c r="S42" s="55">
        <f>PJCalcs!L27</f>
        <v>26</v>
      </c>
      <c r="T42" s="56"/>
      <c r="U42" s="57"/>
    </row>
    <row r="43" spans="17:21" ht="18" customHeight="1" x14ac:dyDescent="0.3">
      <c r="Q43" s="45" t="str">
        <f t="shared" ca="1" si="1"/>
        <v>France</v>
      </c>
      <c r="S43" s="55">
        <f>PJCalcs!L28</f>
        <v>21</v>
      </c>
      <c r="T43" s="56"/>
      <c r="U43" s="57"/>
    </row>
    <row r="44" spans="17:21" ht="18" customHeight="1" x14ac:dyDescent="0.3">
      <c r="Q44" s="45" t="str">
        <f t="shared" ca="1" si="1"/>
        <v>Italy</v>
      </c>
      <c r="S44" s="55">
        <f>PJCalcs!L29</f>
        <v>17</v>
      </c>
      <c r="T44" s="56"/>
      <c r="U44" s="57"/>
    </row>
    <row r="45" spans="17:21" ht="18" customHeight="1" x14ac:dyDescent="0.3">
      <c r="Q45" s="45" t="str">
        <f t="shared" ca="1" si="1"/>
        <v>Spain</v>
      </c>
      <c r="S45" s="55">
        <f>PJCalcs!L30</f>
        <v>12</v>
      </c>
      <c r="T45" s="56"/>
      <c r="U45" s="57"/>
    </row>
    <row r="46" spans="17:21" ht="18" customHeight="1" x14ac:dyDescent="0.3">
      <c r="Q46" s="45" t="str">
        <f t="shared" ca="1" si="1"/>
        <v>Greece</v>
      </c>
      <c r="S46" s="55">
        <f>PJCalcs!L31</f>
        <v>8</v>
      </c>
      <c r="T46" s="56"/>
      <c r="U46" s="57"/>
    </row>
    <row r="47" spans="17:21" ht="18" customHeight="1" x14ac:dyDescent="0.3">
      <c r="Q47" s="45" t="str">
        <f t="shared" ca="1" si="1"/>
        <v>Portugal</v>
      </c>
      <c r="S47" s="55">
        <f>PJCalcs!L32</f>
        <v>5</v>
      </c>
      <c r="T47" s="56"/>
      <c r="U47" s="57"/>
    </row>
    <row r="48" spans="17:21" x14ac:dyDescent="0.25">
      <c r="Q48" s="47"/>
    </row>
    <row r="49" spans="17:17" x14ac:dyDescent="0.25">
      <c r="Q49" s="47"/>
    </row>
    <row r="50" spans="17:17" x14ac:dyDescent="0.25">
      <c r="Q50" s="47"/>
    </row>
    <row r="51" spans="17:17" x14ac:dyDescent="0.25">
      <c r="Q51" s="47"/>
    </row>
  </sheetData>
  <mergeCells count="10"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43:U43"/>
  </mergeCells>
  <conditionalFormatting sqref="E9:E20">
    <cfRule type="iconSet" priority="4">
      <iconSet iconSet="3TrafficLights2">
        <cfvo type="percent" val="0"/>
        <cfvo type="num" val="-0.04"/>
        <cfvo type="num" val="0"/>
      </iconSet>
    </cfRule>
  </conditionalFormatting>
  <conditionalFormatting sqref="S38">
    <cfRule type="dataBar" priority="2">
      <dataBar>
        <cfvo type="min"/>
        <cfvo type="max"/>
        <color theme="5" tint="-0.249977111117893"/>
      </dataBar>
      <extLst>
        <ext xmlns:x14="http://schemas.microsoft.com/office/spreadsheetml/2009/9/main" uri="{B025F937-C7B1-47D3-B67F-A62EFF666E3E}">
          <x14:id>{618F555C-9667-4B24-BCB1-43981333776A}</x14:id>
        </ext>
      </extLst>
    </cfRule>
  </conditionalFormatting>
  <conditionalFormatting sqref="S38:S47">
    <cfRule type="dataBar" priority="1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{6544CE13-8FCA-49F3-868F-1A72EC7D28E2}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24</xdr:col>
                    <xdr:colOff>295275</xdr:colOff>
                    <xdr:row>4</xdr:row>
                    <xdr:rowOff>57150</xdr:rowOff>
                  </from>
                  <to>
                    <xdr:col>26</xdr:col>
                    <xdr:colOff>200025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647700</xdr:colOff>
                    <xdr:row>4</xdr:row>
                    <xdr:rowOff>66675</xdr:rowOff>
                  </from>
                  <to>
                    <xdr:col>5</xdr:col>
                    <xdr:colOff>95250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8F555C-9667-4B24-BCB1-4398133377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S38</xm:sqref>
        </x14:conditionalFormatting>
        <x14:conditionalFormatting xmlns:xm="http://schemas.microsoft.com/office/excel/2006/main">
          <x14:cfRule type="dataBar" id="{6544CE13-8FCA-49F3-868F-1A72EC7D28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S38:S47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</vt:lpstr>
      <vt:lpstr>Rev</vt:lpstr>
      <vt:lpstr>Exp</vt:lpstr>
      <vt:lpstr>Proj</vt:lpstr>
      <vt:lpstr>stats</vt:lpstr>
      <vt:lpstr>RevCalc</vt:lpstr>
      <vt:lpstr>PL</vt:lpstr>
      <vt:lpstr>PJCalcs</vt:lpstr>
      <vt:lpstr>Summary</vt:lpstr>
      <vt:lpstr>Actual1</vt:lpstr>
      <vt:lpstr>Dep</vt:lpstr>
      <vt:lpstr>Label1</vt:lpstr>
      <vt:lpstr>List1</vt:lpstr>
      <vt:lpstr>Plan1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Smallman</dc:creator>
  <cp:lastModifiedBy>Omid Motamedi</cp:lastModifiedBy>
  <dcterms:created xsi:type="dcterms:W3CDTF">2012-05-04T18:36:17Z</dcterms:created>
  <dcterms:modified xsi:type="dcterms:W3CDTF">2017-11-05T18:09:49Z</dcterms:modified>
</cp:coreProperties>
</file>