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5\"/>
    </mc:Choice>
  </mc:AlternateContent>
  <bookViews>
    <workbookView xWindow="0" yWindow="0" windowWidth="20490" windowHeight="7620" activeTab="1"/>
  </bookViews>
  <sheets>
    <sheet name="Answer Report 1" sheetId="12" r:id="rId1"/>
    <sheet name="سؤال 1" sheetId="7" r:id="rId2"/>
    <sheet name="سؤال 2" sheetId="8" r:id="rId3"/>
    <sheet name="سؤال 3" sheetId="9" r:id="rId4"/>
    <sheet name="سؤال 4" sheetId="10" r:id="rId5"/>
    <sheet name="سؤال 5" sheetId="11" r:id="rId6"/>
  </sheets>
  <definedNames>
    <definedName name="solver_adj" localSheetId="1" hidden="1">'سؤال 1'!$B$3:$B$7</definedName>
    <definedName name="solver_adj" localSheetId="4" hidden="1">'سؤال 4'!$J$2:$O$7</definedName>
    <definedName name="solver_cvg" localSheetId="1" hidden="1">0.0001</definedName>
    <definedName name="solver_cvg" localSheetId="4" hidden="1">0.0001</definedName>
    <definedName name="solver_drv" localSheetId="1" hidden="1">1</definedName>
    <definedName name="solver_drv" localSheetId="4" hidden="1">1</definedName>
    <definedName name="solver_eng" localSheetId="1" hidden="1">1</definedName>
    <definedName name="solver_eng" localSheetId="4" hidden="1">2</definedName>
    <definedName name="solver_est" localSheetId="1" hidden="1">1</definedName>
    <definedName name="solver_est" localSheetId="4" hidden="1">1</definedName>
    <definedName name="solver_itr" localSheetId="1" hidden="1">2147483647</definedName>
    <definedName name="solver_itr" localSheetId="4" hidden="1">2147483647</definedName>
    <definedName name="solver_lhs1" localSheetId="1" hidden="1">'سؤال 1'!$B$3:$B$7</definedName>
    <definedName name="solver_lhs1" localSheetId="4" hidden="1">'سؤال 4'!$S$2</definedName>
    <definedName name="solver_lhs10" localSheetId="4" hidden="1">'سؤال 4'!$S$11</definedName>
    <definedName name="solver_lhs11" localSheetId="4" hidden="1">'سؤال 4'!$S$12</definedName>
    <definedName name="solver_lhs12" localSheetId="4" hidden="1">'سؤال 4'!$S$13</definedName>
    <definedName name="solver_lhs13" localSheetId="4" hidden="1">'سؤال 4'!$J$3</definedName>
    <definedName name="solver_lhs14" localSheetId="4" hidden="1">'سؤال 4'!$J$4</definedName>
    <definedName name="solver_lhs15" localSheetId="4" hidden="1">'سؤال 4'!$J$5</definedName>
    <definedName name="solver_lhs16" localSheetId="4" hidden="1">'سؤال 4'!$J$6</definedName>
    <definedName name="solver_lhs17" localSheetId="4" hidden="1">'سؤال 4'!$J$7</definedName>
    <definedName name="solver_lhs2" localSheetId="1" hidden="1">'سؤال 1'!$K$3:$K$5</definedName>
    <definedName name="solver_lhs2" localSheetId="4" hidden="1">'سؤال 4'!$S$3</definedName>
    <definedName name="solver_lhs3" localSheetId="1" hidden="1">'سؤال 1'!$K$5</definedName>
    <definedName name="solver_lhs3" localSheetId="4" hidden="1">'سؤال 4'!$S$4</definedName>
    <definedName name="solver_lhs4" localSheetId="1" hidden="1">'سؤال 1'!$K$5</definedName>
    <definedName name="solver_lhs4" localSheetId="4" hidden="1">'سؤال 4'!$S$5</definedName>
    <definedName name="solver_lhs5" localSheetId="4" hidden="1">'سؤال 4'!$S$6</definedName>
    <definedName name="solver_lhs6" localSheetId="4" hidden="1">'سؤال 4'!$S$7</definedName>
    <definedName name="solver_lhs7" localSheetId="4" hidden="1">'سؤال 4'!$S$8</definedName>
    <definedName name="solver_lhs8" localSheetId="4" hidden="1">'سؤال 4'!$S$9</definedName>
    <definedName name="solver_lhs9" localSheetId="4" hidden="1">'سؤال 4'!$S$10</definedName>
    <definedName name="solver_mip" localSheetId="1" hidden="1">2147483647</definedName>
    <definedName name="solver_mip" localSheetId="4" hidden="1">2147483647</definedName>
    <definedName name="solver_mni" localSheetId="1" hidden="1">30</definedName>
    <definedName name="solver_mni" localSheetId="4" hidden="1">30</definedName>
    <definedName name="solver_mrt" localSheetId="1" hidden="1">0.075</definedName>
    <definedName name="solver_mrt" localSheetId="4" hidden="1">0.075</definedName>
    <definedName name="solver_msl" localSheetId="1" hidden="1">2</definedName>
    <definedName name="solver_msl" localSheetId="4" hidden="1">2</definedName>
    <definedName name="solver_neg" localSheetId="1" hidden="1">1</definedName>
    <definedName name="solver_neg" localSheetId="4" hidden="1">1</definedName>
    <definedName name="solver_nod" localSheetId="1" hidden="1">2147483647</definedName>
    <definedName name="solver_nod" localSheetId="4" hidden="1">2147483647</definedName>
    <definedName name="solver_num" localSheetId="1" hidden="1">2</definedName>
    <definedName name="solver_num" localSheetId="4" hidden="1">12</definedName>
    <definedName name="solver_nwt" localSheetId="1" hidden="1">1</definedName>
    <definedName name="solver_nwt" localSheetId="4" hidden="1">1</definedName>
    <definedName name="solver_opt" localSheetId="1" hidden="1">'سؤال 1'!$K$2</definedName>
    <definedName name="solver_opt" localSheetId="4" hidden="1">'سؤال 4'!$S$1</definedName>
    <definedName name="solver_pre" localSheetId="1" hidden="1">0.000001</definedName>
    <definedName name="solver_pre" localSheetId="4" hidden="1">0.000001</definedName>
    <definedName name="solver_rbv" localSheetId="1" hidden="1">1</definedName>
    <definedName name="solver_rbv" localSheetId="4" hidden="1">1</definedName>
    <definedName name="solver_rel1" localSheetId="1" hidden="1">5</definedName>
    <definedName name="solver_rel1" localSheetId="4" hidden="1">2</definedName>
    <definedName name="solver_rel10" localSheetId="4" hidden="1">2</definedName>
    <definedName name="solver_rel11" localSheetId="4" hidden="1">2</definedName>
    <definedName name="solver_rel12" localSheetId="4" hidden="1">2</definedName>
    <definedName name="solver_rel13" localSheetId="4" hidden="1">2</definedName>
    <definedName name="solver_rel14" localSheetId="4" hidden="1">2</definedName>
    <definedName name="solver_rel15" localSheetId="4" hidden="1">2</definedName>
    <definedName name="solver_rel16" localSheetId="4" hidden="1">2</definedName>
    <definedName name="solver_rel17" localSheetId="4" hidden="1">2</definedName>
    <definedName name="solver_rel2" localSheetId="1" hidden="1">1</definedName>
    <definedName name="solver_rel2" localSheetId="4" hidden="1">2</definedName>
    <definedName name="solver_rel3" localSheetId="1" hidden="1">1</definedName>
    <definedName name="solver_rel3" localSheetId="4" hidden="1">2</definedName>
    <definedName name="solver_rel4" localSheetId="1" hidden="1">1</definedName>
    <definedName name="solver_rel4" localSheetId="4" hidden="1">2</definedName>
    <definedName name="solver_rel5" localSheetId="4" hidden="1">2</definedName>
    <definedName name="solver_rel6" localSheetId="4" hidden="1">2</definedName>
    <definedName name="solver_rel7" localSheetId="4" hidden="1">2</definedName>
    <definedName name="solver_rel8" localSheetId="4" hidden="1">2</definedName>
    <definedName name="solver_rel9" localSheetId="4" hidden="1">2</definedName>
    <definedName name="solver_rhs1" localSheetId="1" hidden="1">binary</definedName>
    <definedName name="solver_rhs1" localSheetId="4" hidden="1">1</definedName>
    <definedName name="solver_rhs10" localSheetId="4" hidden="1">1</definedName>
    <definedName name="solver_rhs11" localSheetId="4" hidden="1">1</definedName>
    <definedName name="solver_rhs12" localSheetId="4" hidden="1">1</definedName>
    <definedName name="solver_rhs13" localSheetId="4" hidden="1">1</definedName>
    <definedName name="solver_rhs14" localSheetId="4" hidden="1">1</definedName>
    <definedName name="solver_rhs15" localSheetId="4" hidden="1">1</definedName>
    <definedName name="solver_rhs16" localSheetId="4" hidden="1">1</definedName>
    <definedName name="solver_rhs17" localSheetId="4" hidden="1">1</definedName>
    <definedName name="solver_rhs2" localSheetId="1" hidden="1">25</definedName>
    <definedName name="solver_rhs2" localSheetId="4" hidden="1">1</definedName>
    <definedName name="solver_rhs3" localSheetId="1" hidden="1">25</definedName>
    <definedName name="solver_rhs3" localSheetId="4" hidden="1">1</definedName>
    <definedName name="solver_rhs4" localSheetId="1" hidden="1">25</definedName>
    <definedName name="solver_rhs4" localSheetId="4" hidden="1">1</definedName>
    <definedName name="solver_rhs5" localSheetId="4" hidden="1">1</definedName>
    <definedName name="solver_rhs6" localSheetId="4" hidden="1">1</definedName>
    <definedName name="solver_rhs7" localSheetId="4" hidden="1">1</definedName>
    <definedName name="solver_rhs8" localSheetId="4" hidden="1">1</definedName>
    <definedName name="solver_rhs9" localSheetId="4" hidden="1">1</definedName>
    <definedName name="solver_rlx" localSheetId="1" hidden="1">2</definedName>
    <definedName name="solver_rlx" localSheetId="4" hidden="1">2</definedName>
    <definedName name="solver_rsd" localSheetId="1" hidden="1">0</definedName>
    <definedName name="solver_rsd" localSheetId="4" hidden="1">0</definedName>
    <definedName name="solver_scl" localSheetId="1" hidden="1">1</definedName>
    <definedName name="solver_scl" localSheetId="4" hidden="1">1</definedName>
    <definedName name="solver_sho" localSheetId="1" hidden="1">2</definedName>
    <definedName name="solver_sho" localSheetId="4" hidden="1">2</definedName>
    <definedName name="solver_ssz" localSheetId="1" hidden="1">100</definedName>
    <definedName name="solver_ssz" localSheetId="4" hidden="1">100</definedName>
    <definedName name="solver_tim" localSheetId="1" hidden="1">2147483647</definedName>
    <definedName name="solver_tim" localSheetId="4" hidden="1">2147483647</definedName>
    <definedName name="solver_tol" localSheetId="1" hidden="1">0.01</definedName>
    <definedName name="solver_tol" localSheetId="4" hidden="1">0.01</definedName>
    <definedName name="solver_typ" localSheetId="1" hidden="1">1</definedName>
    <definedName name="solver_typ" localSheetId="4" hidden="1">2</definedName>
    <definedName name="solver_val" localSheetId="1" hidden="1">0</definedName>
    <definedName name="solver_val" localSheetId="4" hidden="1">0</definedName>
    <definedName name="solver_ver" localSheetId="1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7" l="1"/>
  <c r="K4" i="7"/>
  <c r="K3" i="7"/>
  <c r="K2" i="7"/>
  <c r="C10" i="10" l="1"/>
  <c r="S13" i="10"/>
  <c r="S12" i="10"/>
  <c r="S11" i="10"/>
  <c r="S10" i="10"/>
  <c r="S9" i="10"/>
  <c r="S8" i="10"/>
  <c r="S3" i="10"/>
  <c r="S4" i="10"/>
  <c r="S5" i="10"/>
  <c r="S6" i="10"/>
  <c r="S7" i="10"/>
  <c r="S2" i="10"/>
  <c r="S1" i="10" a="1"/>
  <c r="S1" i="10" s="1"/>
  <c r="D10" i="10"/>
  <c r="G10" i="11" l="1"/>
  <c r="G9" i="11"/>
  <c r="G8" i="11"/>
  <c r="G7" i="11"/>
  <c r="G6" i="11"/>
  <c r="G5" i="11"/>
  <c r="G4" i="11"/>
  <c r="G3" i="11"/>
  <c r="C4" i="11"/>
  <c r="C5" i="11"/>
  <c r="C6" i="11"/>
  <c r="C7" i="11"/>
  <c r="C8" i="11"/>
  <c r="C9" i="11"/>
  <c r="C10" i="11"/>
  <c r="C3" i="11"/>
  <c r="F4" i="11"/>
  <c r="F5" i="11"/>
  <c r="F6" i="11"/>
  <c r="F7" i="11"/>
  <c r="F8" i="11"/>
  <c r="F9" i="11"/>
  <c r="F10" i="11"/>
  <c r="F3" i="11"/>
  <c r="E4" i="11"/>
  <c r="E5" i="11"/>
  <c r="E6" i="11"/>
  <c r="E7" i="11"/>
  <c r="E8" i="11"/>
  <c r="E9" i="11"/>
  <c r="E10" i="11"/>
  <c r="E3" i="11"/>
  <c r="D4" i="11"/>
  <c r="D5" i="11"/>
  <c r="D6" i="11"/>
  <c r="D7" i="11"/>
  <c r="D8" i="11"/>
  <c r="D9" i="11"/>
  <c r="D10" i="11"/>
  <c r="D3" i="11"/>
  <c r="C3" i="8" l="1"/>
  <c r="C4" i="8"/>
  <c r="D7" i="8"/>
  <c r="F3" i="9" l="1" a="1"/>
  <c r="F3" i="9" s="1"/>
  <c r="C7" i="8"/>
  <c r="G5" i="9" l="1"/>
  <c r="F4" i="9"/>
  <c r="F5" i="9"/>
  <c r="H3" i="9"/>
  <c r="H4" i="9"/>
  <c r="G3" i="9"/>
  <c r="L3" i="9" s="1" a="1"/>
  <c r="H5" i="9"/>
  <c r="G4" i="9"/>
  <c r="L4" i="9" l="1"/>
  <c r="L5" i="9"/>
  <c r="L3" i="9"/>
</calcChain>
</file>

<file path=xl/sharedStrings.xml><?xml version="1.0" encoding="utf-8"?>
<sst xmlns="http://schemas.openxmlformats.org/spreadsheetml/2006/main" count="138" uniqueCount="106">
  <si>
    <t>پروژه</t>
  </si>
  <si>
    <t>X1</t>
  </si>
  <si>
    <t>X2</t>
  </si>
  <si>
    <t>X3</t>
  </si>
  <si>
    <t>X4</t>
  </si>
  <si>
    <t>X5</t>
  </si>
  <si>
    <t>NPV</t>
  </si>
  <si>
    <t>تابع هدف</t>
  </si>
  <si>
    <t>ST1</t>
  </si>
  <si>
    <t>ST2</t>
  </si>
  <si>
    <t>ST3</t>
  </si>
  <si>
    <t>هزینه سالیانه در سه سال آینده</t>
  </si>
  <si>
    <t>مبلغ وام</t>
  </si>
  <si>
    <t>بهره سالیانه</t>
  </si>
  <si>
    <t>تعداد اقساط</t>
  </si>
  <si>
    <t>نوع</t>
  </si>
  <si>
    <t>آخر ماه</t>
  </si>
  <si>
    <t>قسط</t>
  </si>
  <si>
    <t>ارزش پایان دوره</t>
  </si>
  <si>
    <t>A</t>
  </si>
  <si>
    <t>B</t>
  </si>
  <si>
    <r>
      <t>A</t>
    </r>
    <r>
      <rPr>
        <b/>
        <vertAlign val="superscript"/>
        <sz val="16"/>
        <color theme="1"/>
        <rFont val="B Nazanin"/>
        <charset val="178"/>
      </rPr>
      <t>-1</t>
    </r>
  </si>
  <si>
    <t>X</t>
  </si>
  <si>
    <t>M1</t>
  </si>
  <si>
    <t>M2</t>
  </si>
  <si>
    <t>M3</t>
  </si>
  <si>
    <t>M4</t>
  </si>
  <si>
    <t>M5</t>
  </si>
  <si>
    <t>M6</t>
  </si>
  <si>
    <t>P1</t>
  </si>
  <si>
    <t>P2</t>
  </si>
  <si>
    <t>P3</t>
  </si>
  <si>
    <t>P4</t>
  </si>
  <si>
    <t>P5</t>
  </si>
  <si>
    <t>P6</t>
  </si>
  <si>
    <t>ST4</t>
  </si>
  <si>
    <t>ST5</t>
  </si>
  <si>
    <t>ST6</t>
  </si>
  <si>
    <t>سال</t>
  </si>
  <si>
    <t>SLN</t>
  </si>
  <si>
    <t>DB</t>
  </si>
  <si>
    <t>SYD</t>
  </si>
  <si>
    <t>DDB</t>
  </si>
  <si>
    <t>VDB</t>
  </si>
  <si>
    <t>قیمت خرید</t>
  </si>
  <si>
    <t>ارزش اقساط</t>
  </si>
  <si>
    <t>عمر مفید</t>
  </si>
  <si>
    <t>ST7</t>
  </si>
  <si>
    <t>ST8</t>
  </si>
  <si>
    <t>ST9</t>
  </si>
  <si>
    <t>ST10</t>
  </si>
  <si>
    <t>ST11</t>
  </si>
  <si>
    <t>ST12</t>
  </si>
  <si>
    <t>متغیرها</t>
  </si>
  <si>
    <t>محصول 6 ماشین 1</t>
  </si>
  <si>
    <t>محصول 1 ماشین 2</t>
  </si>
  <si>
    <t>محصول 2 ماشین 5</t>
  </si>
  <si>
    <t>محصول 3 ماشین 6</t>
  </si>
  <si>
    <t>محصول 4 ماشین 4</t>
  </si>
  <si>
    <t>محصول 5 ماشین 3</t>
  </si>
  <si>
    <t>جـــو ا ب</t>
  </si>
  <si>
    <t>زمان</t>
  </si>
  <si>
    <t>Microsoft Excel 16.0 Answer Report</t>
  </si>
  <si>
    <t>Worksheet: [kharazmi.xlsx]سؤال 1</t>
  </si>
  <si>
    <t>Report Created: 30/12/2017 02:14:00 ب.ظ</t>
  </si>
  <si>
    <t>Result: Solver found a solution.  All Constraints and optimality conditions are satisfied.</t>
  </si>
  <si>
    <t>Solver Engine</t>
  </si>
  <si>
    <t>Engine: GRG Nonlinear</t>
  </si>
  <si>
    <t>Solution Time: 0.203 Seconds.</t>
  </si>
  <si>
    <t>Iterations: 0 Subproblems: 14</t>
  </si>
  <si>
    <t>Solver Options</t>
  </si>
  <si>
    <t>Max Time Unlimited,  Iterations Unlimited, Precision 0.000001, Use Automatic Scaling</t>
  </si>
  <si>
    <t xml:space="preserve"> Convergence 0.0001, Population Size 100, Random Seed 0, Derivatives Forward, Require Bounds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</si>
  <si>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</si>
  <si>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</si>
  <si>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</si>
  <si>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</si>
  <si>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</si>
  <si>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</si>
  <si>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</si>
  <si>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</si>
  <si>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</si>
  <si>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</si>
  <si>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</si>
  <si>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</si>
  <si>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</si>
  <si>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$K$2</t>
  </si>
  <si>
    <t>$B$3</t>
  </si>
  <si>
    <t>X1 پروژه</t>
  </si>
  <si>
    <t>$B$4</t>
  </si>
  <si>
    <t>X2 پروژه</t>
  </si>
  <si>
    <t>$B$5</t>
  </si>
  <si>
    <t>X3 پروژه</t>
  </si>
  <si>
    <t>$B$6</t>
  </si>
  <si>
    <t>X4 پروژه</t>
  </si>
  <si>
    <t>$B$7</t>
  </si>
  <si>
    <t>X5 پروژه</t>
  </si>
  <si>
    <t>$K$3</t>
  </si>
  <si>
    <t>$K$3&lt;=25</t>
  </si>
  <si>
    <t>Not Binding</t>
  </si>
  <si>
    <t>$K$4</t>
  </si>
  <si>
    <t>$K$4&lt;=25</t>
  </si>
  <si>
    <t>$K$5</t>
  </si>
  <si>
    <t>$K$5&lt;=25</t>
  </si>
  <si>
    <t>$B$3:$B$7=Binary</t>
  </si>
  <si>
    <t>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</si>
</sst>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ريال&quot;\ #,##0.00_-;[Red]&quot;ريال&quot;\ #,##0.00\-"/>
    <numFmt numFmtId="165" formatCode="_-* #,##0.00_-;_-* #,##0.00\-;_-* &quot;-&quot;??_-;_-@_-"/>
    <numFmt numFmtId="166" formatCode="_-* #,##0_-;_-* #,##0\-;_-* &quot;-&quot;??_-;_-@_-"/>
    <numFmt numFmtId="167" formatCode="&quot;ريال&quot;\ #,##0_-"/>
    <numFmt numFmtId="168" formatCode="0.000"/>
  </numFmts>
  <fonts count="16">
    <font>
      <sz val="11"/>
      <color theme="1"/>
      <name val="B Nazanin"/>
      <family val="2"/>
      <charset val="178"/>
    </font>
    <font>
      <b/>
      <sz val="11"/>
      <color theme="1"/>
      <name val="B Nazanin"/>
      <charset val="178"/>
    </font>
    <font>
      <sz val="11"/>
      <color theme="1"/>
      <name val="B Nazanin"/>
      <family val="2"/>
      <charset val="178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vertAlign val="superscript"/>
      <sz val="16"/>
      <color theme="1"/>
      <name val="B Nazanin"/>
      <charset val="178"/>
    </font>
    <font>
      <b/>
      <sz val="28"/>
      <color theme="1"/>
      <name val="B Nazanin"/>
      <charset val="178"/>
    </font>
    <font>
      <sz val="11"/>
      <color theme="1"/>
      <name val="Yekan-Iran System"/>
    </font>
    <font>
      <b/>
      <sz val="11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  <font>
      <sz val="14"/>
      <color theme="1"/>
      <name val="B Nazanin"/>
      <family val="2"/>
      <charset val="178"/>
    </font>
    <font>
      <b/>
      <sz val="14"/>
      <color theme="1"/>
      <name val="B Nazanin"/>
      <charset val="178"/>
    </font>
    <font>
      <sz val="12"/>
      <color theme="1"/>
      <name val="B Nazanin"/>
      <family val="2"/>
      <charset val="178"/>
    </font>
    <font>
      <sz val="11"/>
      <color theme="1"/>
      <name val="Calibri"/>
      <family val="2"/>
      <scheme val="minor"/>
    </font>
    <font>
      <b/>
      <sz val="11"/>
      <color indexed="18"/>
      <name val="B Nazanin"/>
      <family val="2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A6D86E"/>
        <bgColor indexed="64"/>
      </patternFill>
    </fill>
    <fill>
      <patternFill patternType="solid">
        <fgColor rgb="FFFEC2DC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FED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1FBF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FFC00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B050"/>
      </right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rgb="FFC808BF"/>
      </left>
      <right style="thin">
        <color rgb="FFC808BF"/>
      </right>
      <top style="thin">
        <color rgb="FFC808BF"/>
      </top>
      <bottom style="thin">
        <color rgb="FFC808B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/>
    </xf>
    <xf numFmtId="168" fontId="3" fillId="2" borderId="9" xfId="0" applyNumberFormat="1" applyFont="1" applyFill="1" applyBorder="1" applyAlignment="1">
      <alignment horizontal="center" vertical="center"/>
    </xf>
    <xf numFmtId="168" fontId="3" fillId="2" borderId="10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168" fontId="3" fillId="2" borderId="13" xfId="0" applyNumberFormat="1" applyFont="1" applyFill="1" applyBorder="1" applyAlignment="1">
      <alignment horizontal="center" vertical="center"/>
    </xf>
    <xf numFmtId="168" fontId="3" fillId="2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8" fontId="3" fillId="6" borderId="22" xfId="0" applyNumberFormat="1" applyFont="1" applyFill="1" applyBorder="1" applyAlignment="1">
      <alignment horizontal="center" vertical="center"/>
    </xf>
    <xf numFmtId="168" fontId="3" fillId="6" borderId="20" xfId="0" applyNumberFormat="1" applyFont="1" applyFill="1" applyBorder="1" applyAlignment="1">
      <alignment horizontal="center" vertical="center"/>
    </xf>
    <xf numFmtId="168" fontId="3" fillId="6" borderId="21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7" xfId="1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67" fontId="11" fillId="4" borderId="29" xfId="1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10" fontId="11" fillId="4" borderId="31" xfId="2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167" fontId="11" fillId="4" borderId="31" xfId="1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164" fontId="12" fillId="10" borderId="3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1" fontId="4" fillId="0" borderId="5" xfId="0" applyNumberFormat="1" applyFont="1" applyBorder="1" applyAlignment="1">
      <alignment horizontal="center" vertical="center"/>
    </xf>
    <xf numFmtId="11" fontId="4" fillId="0" borderId="6" xfId="0" applyNumberFormat="1" applyFont="1" applyBorder="1" applyAlignment="1">
      <alignment horizontal="center" vertical="center"/>
    </xf>
    <xf numFmtId="11" fontId="4" fillId="0" borderId="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0" xfId="0" applyFont="1"/>
    <xf numFmtId="0" fontId="0" fillId="0" borderId="37" xfId="0" applyFill="1" applyBorder="1" applyAlignment="1"/>
    <xf numFmtId="0" fontId="15" fillId="0" borderId="36" xfId="0" applyFont="1" applyFill="1" applyBorder="1" applyAlignment="1">
      <alignment horizontal="center"/>
    </xf>
    <xf numFmtId="0" fontId="0" fillId="0" borderId="38" xfId="0" applyFill="1" applyBorder="1" applyAlignment="1"/>
    <xf numFmtId="0" fontId="0" fillId="0" borderId="37" xfId="0" applyNumberFormat="1" applyFill="1" applyBorder="1" applyAlignment="1"/>
    <xf numFmtId="0" fontId="0" fillId="0" borderId="38" xfId="0" applyNumberForma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D6E7"/>
      <color rgb="FF71FBF8"/>
      <color rgb="FF6DD9FF"/>
      <color rgb="FFC808BF"/>
      <color rgb="FFFEC2DC"/>
      <color rgb="FFFD9DC6"/>
      <color rgb="FFFF99FF"/>
      <color rgb="FFFDA9CD"/>
      <color rgb="FF43CEF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استهلاک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'سؤال 5'!$C$2</c:f>
              <c:strCache>
                <c:ptCount val="1"/>
                <c:pt idx="0">
                  <c:v>SLN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'سؤال 5'!$B$3:$B$10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'سؤال 5'!$C$3:$C$10</c:f>
              <c:numCache>
                <c:formatCode>0</c:formatCode>
                <c:ptCount val="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AE-47D4-98AE-B0A5EE5907C5}"/>
            </c:ext>
          </c:extLst>
        </c:ser>
        <c:ser>
          <c:idx val="1"/>
          <c:order val="1"/>
          <c:tx>
            <c:strRef>
              <c:f>'سؤال 5'!$D$2</c:f>
              <c:strCache>
                <c:ptCount val="1"/>
                <c:pt idx="0">
                  <c:v>DB</c:v>
                </c:pt>
              </c:strCache>
            </c:strRef>
          </c:tx>
          <c:spPr>
            <a:ln w="19050" cap="rnd">
              <a:solidFill>
                <a:srgbClr val="FEC2DC"/>
              </a:solidFill>
              <a:round/>
            </a:ln>
            <a:effectLst/>
          </c:spPr>
          <c:marker>
            <c:symbol val="none"/>
          </c:marker>
          <c:xVal>
            <c:numRef>
              <c:f>'سؤال 5'!$B$3:$B$10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'سؤال 5'!$D$3:$D$10</c:f>
              <c:numCache>
                <c:formatCode>0</c:formatCode>
                <c:ptCount val="8"/>
                <c:pt idx="0">
                  <c:v>3640</c:v>
                </c:pt>
                <c:pt idx="1">
                  <c:v>2977.52</c:v>
                </c:pt>
                <c:pt idx="2">
                  <c:v>2435.6113599999999</c:v>
                </c:pt>
                <c:pt idx="3">
                  <c:v>1992.3300924800001</c:v>
                </c:pt>
                <c:pt idx="4">
                  <c:v>1629.72601564864</c:v>
                </c:pt>
                <c:pt idx="5">
                  <c:v>1333.1158808005875</c:v>
                </c:pt>
                <c:pt idx="6">
                  <c:v>1090.4887904948805</c:v>
                </c:pt>
                <c:pt idx="7">
                  <c:v>892.01983062481236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AE-47D4-98AE-B0A5EE5907C5}"/>
            </c:ext>
          </c:extLst>
        </c:ser>
        <c:ser>
          <c:idx val="2"/>
          <c:order val="2"/>
          <c:tx>
            <c:strRef>
              <c:f>'سؤال 5'!$E$2</c:f>
              <c:strCache>
                <c:ptCount val="1"/>
                <c:pt idx="0">
                  <c:v>SYD</c:v>
                </c:pt>
              </c:strCache>
            </c:strRef>
          </c:tx>
          <c:spPr>
            <a:ln w="19050" cap="rnd">
              <a:solidFill>
                <a:srgbClr val="43CEFF"/>
              </a:solidFill>
              <a:round/>
            </a:ln>
            <a:effectLst/>
          </c:spPr>
          <c:marker>
            <c:symbol val="none"/>
          </c:marker>
          <c:xVal>
            <c:numRef>
              <c:f>'سؤال 5'!$B$3:$B$10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'سؤال 5'!$E$3:$E$10</c:f>
              <c:numCache>
                <c:formatCode>0</c:formatCode>
                <c:ptCount val="8"/>
                <c:pt idx="0">
                  <c:v>3555.5555555555557</c:v>
                </c:pt>
                <c:pt idx="1">
                  <c:v>3111.1111111111113</c:v>
                </c:pt>
                <c:pt idx="2">
                  <c:v>2666.6666666666665</c:v>
                </c:pt>
                <c:pt idx="3">
                  <c:v>2222.2222222222222</c:v>
                </c:pt>
                <c:pt idx="4">
                  <c:v>1777.7777777777778</c:v>
                </c:pt>
                <c:pt idx="5">
                  <c:v>1333.3333333333333</c:v>
                </c:pt>
                <c:pt idx="6">
                  <c:v>888.88888888888891</c:v>
                </c:pt>
                <c:pt idx="7">
                  <c:v>444.44444444444446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AE-47D4-98AE-B0A5EE5907C5}"/>
            </c:ext>
          </c:extLst>
        </c:ser>
        <c:ser>
          <c:idx val="3"/>
          <c:order val="3"/>
          <c:tx>
            <c:strRef>
              <c:f>'سؤال 5'!$F$2</c:f>
              <c:strCache>
                <c:ptCount val="1"/>
                <c:pt idx="0">
                  <c:v>DDB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'سؤال 5'!$B$3:$B$10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'سؤال 5'!$F$3:$F$10</c:f>
              <c:numCache>
                <c:formatCode>0</c:formatCode>
                <c:ptCount val="8"/>
                <c:pt idx="0">
                  <c:v>5000</c:v>
                </c:pt>
                <c:pt idx="1">
                  <c:v>3750</c:v>
                </c:pt>
                <c:pt idx="2">
                  <c:v>2812.5</c:v>
                </c:pt>
                <c:pt idx="3">
                  <c:v>2109.375</c:v>
                </c:pt>
                <c:pt idx="4">
                  <c:v>1582.03125</c:v>
                </c:pt>
                <c:pt idx="5">
                  <c:v>746.09375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AE-47D4-98AE-B0A5EE5907C5}"/>
            </c:ext>
          </c:extLst>
        </c:ser>
        <c:ser>
          <c:idx val="4"/>
          <c:order val="4"/>
          <c:tx>
            <c:strRef>
              <c:f>'سؤال 5'!$G$2</c:f>
              <c:strCache>
                <c:ptCount val="1"/>
                <c:pt idx="0">
                  <c:v>VDB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'سؤال 5'!$B$3:$B$10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'سؤال 5'!$G$3:$G$10</c:f>
              <c:numCache>
                <c:formatCode>0</c:formatCode>
                <c:ptCount val="8"/>
                <c:pt idx="0">
                  <c:v>2500</c:v>
                </c:pt>
                <c:pt idx="1">
                  <c:v>2187.5</c:v>
                </c:pt>
                <c:pt idx="2">
                  <c:v>1875</c:v>
                </c:pt>
                <c:pt idx="3">
                  <c:v>1640.625</c:v>
                </c:pt>
                <c:pt idx="4">
                  <c:v>1406.25</c:v>
                </c:pt>
                <c:pt idx="5">
                  <c:v>1230.46875</c:v>
                </c:pt>
                <c:pt idx="6">
                  <c:v>1054.6875</c:v>
                </c:pt>
                <c:pt idx="7">
                  <c:v>922.8515625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AE-47D4-98AE-B0A5EE59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12704"/>
        <c:axId val="217713264"/>
      </c:scatterChart>
      <c:valAx>
        <c:axId val="217712704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13264"/>
        <c:crosses val="autoZero"/>
        <c:crossBetween val="midCat"/>
      </c:valAx>
      <c:valAx>
        <c:axId val="21771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71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808BF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1</xdr:row>
      <xdr:rowOff>323850</xdr:rowOff>
    </xdr:from>
    <xdr:to>
      <xdr:col>8</xdr:col>
      <xdr:colOff>895350</xdr:colOff>
      <xdr:row>3</xdr:row>
      <xdr:rowOff>152400</xdr:rowOff>
    </xdr:to>
    <xdr:sp macro="" textlink="">
      <xdr:nvSpPr>
        <xdr:cNvPr id="7" name="Multiply 6"/>
        <xdr:cNvSpPr/>
      </xdr:nvSpPr>
      <xdr:spPr>
        <a:xfrm>
          <a:off x="5248275" y="561975"/>
          <a:ext cx="523875" cy="466725"/>
        </a:xfrm>
        <a:prstGeom prst="mathMultiply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314325</xdr:colOff>
      <xdr:row>2</xdr:row>
      <xdr:rowOff>0</xdr:rowOff>
    </xdr:from>
    <xdr:to>
      <xdr:col>10</xdr:col>
      <xdr:colOff>866775</xdr:colOff>
      <xdr:row>3</xdr:row>
      <xdr:rowOff>152400</xdr:rowOff>
    </xdr:to>
    <xdr:sp macro="" textlink="">
      <xdr:nvSpPr>
        <xdr:cNvPr id="8" name="Equal 7"/>
        <xdr:cNvSpPr/>
      </xdr:nvSpPr>
      <xdr:spPr>
        <a:xfrm>
          <a:off x="6410325" y="609600"/>
          <a:ext cx="552450" cy="419100"/>
        </a:xfrm>
        <a:prstGeom prst="mathEqual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114300</xdr:colOff>
      <xdr:row>2</xdr:row>
      <xdr:rowOff>180975</xdr:rowOff>
    </xdr:from>
    <xdr:to>
      <xdr:col>4</xdr:col>
      <xdr:colOff>495300</xdr:colOff>
      <xdr:row>3</xdr:row>
      <xdr:rowOff>76200</xdr:rowOff>
    </xdr:to>
    <xdr:sp macro="" textlink="">
      <xdr:nvSpPr>
        <xdr:cNvPr id="9" name="Right Arrow 8"/>
        <xdr:cNvSpPr/>
      </xdr:nvSpPr>
      <xdr:spPr>
        <a:xfrm>
          <a:off x="2552700" y="790575"/>
          <a:ext cx="381000" cy="161925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128587</xdr:rowOff>
    </xdr:from>
    <xdr:to>
      <xdr:col>16</xdr:col>
      <xdr:colOff>104776</xdr:colOff>
      <xdr:row>14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/>
  </sheetViews>
  <sheetFormatPr defaultRowHeight="18"/>
  <cols>
    <col min="1" max="1" width="2.28515625" customWidth="1"/>
    <col min="2" max="2" width="17.7109375" customWidth="1"/>
    <col min="3" max="3" width="7.85546875" customWidth="1"/>
    <col min="4" max="4" width="17.140625" bestFit="1" customWidth="1"/>
    <col min="5" max="5" width="14" bestFit="1" customWidth="1"/>
    <col min="6" max="6" width="11.85546875" bestFit="1" customWidth="1"/>
    <col min="7" max="7" width="7.5703125" customWidth="1"/>
  </cols>
  <sheetData>
    <row r="1" spans="1:5" ht="19.5">
      <c r="A1" s="75" t="s">
        <v>62</v>
      </c>
    </row>
    <row r="2" spans="1:5" ht="19.5">
      <c r="A2" s="75" t="s">
        <v>63</v>
      </c>
    </row>
    <row r="3" spans="1:5" ht="19.5">
      <c r="A3" s="75" t="s">
        <v>64</v>
      </c>
    </row>
    <row r="4" spans="1:5" ht="19.5">
      <c r="A4" s="75" t="s">
        <v>65</v>
      </c>
    </row>
    <row r="5" spans="1:5" ht="19.5">
      <c r="A5" s="75" t="s">
        <v>66</v>
      </c>
    </row>
    <row r="6" spans="1:5" ht="19.5">
      <c r="A6" s="75"/>
      <c r="B6" t="s">
        <v>67</v>
      </c>
    </row>
    <row r="7" spans="1:5" ht="19.5">
      <c r="A7" s="75"/>
      <c r="B7" t="s">
        <v>68</v>
      </c>
    </row>
    <row r="8" spans="1:5" ht="19.5">
      <c r="A8" s="75"/>
      <c r="B8" t="s">
        <v>69</v>
      </c>
    </row>
    <row r="9" spans="1:5" ht="19.5">
      <c r="A9" s="75" t="s">
        <v>70</v>
      </c>
    </row>
    <row r="10" spans="1:5">
      <c r="B10" t="s">
        <v>71</v>
      </c>
    </row>
    <row r="11" spans="1:5">
      <c r="B11" t="s">
        <v>72</v>
      </c>
    </row>
    <row r="12" spans="1:5">
      <c r="B12" t="s">
        <v>73</v>
      </c>
    </row>
    <row r="14" spans="1:5" ht="18.75" thickBot="1">
      <c r="A14" t="s">
        <v>74</v>
      </c>
    </row>
    <row r="15" spans="1:5" ht="20.25" thickBot="1">
      <c r="B15" s="77" t="s">
        <v>75</v>
      </c>
      <c r="C15" s="77" t="s">
        <v>76</v>
      </c>
      <c r="D15" s="77" t="s">
        <v>77</v>
      </c>
      <c r="E15" s="77" t="s">
        <v>78</v>
      </c>
    </row>
    <row r="16" spans="1:5" ht="18.75" thickBot="1">
      <c r="B16" s="76" t="s">
        <v>86</v>
      </c>
      <c r="C16" s="76" t="s">
        <v>7</v>
      </c>
      <c r="D16" s="79">
        <v>55</v>
      </c>
      <c r="E16" s="79">
        <v>95</v>
      </c>
    </row>
    <row r="19" spans="1:7" ht="18.75" thickBot="1">
      <c r="A19" t="s">
        <v>79</v>
      </c>
    </row>
    <row r="20" spans="1:7" ht="20.25" thickBot="1">
      <c r="B20" s="77" t="s">
        <v>75</v>
      </c>
      <c r="C20" s="77" t="s">
        <v>76</v>
      </c>
      <c r="D20" s="77" t="s">
        <v>77</v>
      </c>
      <c r="E20" s="77" t="s">
        <v>78</v>
      </c>
      <c r="F20" s="77" t="s">
        <v>80</v>
      </c>
    </row>
    <row r="21" spans="1:7">
      <c r="B21" s="78" t="s">
        <v>87</v>
      </c>
      <c r="C21" s="78" t="s">
        <v>88</v>
      </c>
      <c r="D21" s="80">
        <v>1</v>
      </c>
      <c r="E21" s="80">
        <v>1</v>
      </c>
      <c r="F21" s="78" t="s">
        <v>105</v>
      </c>
    </row>
    <row r="22" spans="1:7">
      <c r="B22" s="78" t="s">
        <v>89</v>
      </c>
      <c r="C22" s="78" t="s">
        <v>90</v>
      </c>
      <c r="D22" s="80">
        <v>0</v>
      </c>
      <c r="E22" s="80">
        <v>1</v>
      </c>
      <c r="F22" s="78" t="s">
        <v>105</v>
      </c>
    </row>
    <row r="23" spans="1:7">
      <c r="B23" s="78" t="s">
        <v>91</v>
      </c>
      <c r="C23" s="78" t="s">
        <v>92</v>
      </c>
      <c r="D23" s="80">
        <v>1</v>
      </c>
      <c r="E23" s="80">
        <v>1</v>
      </c>
      <c r="F23" s="78" t="s">
        <v>105</v>
      </c>
    </row>
    <row r="24" spans="1:7">
      <c r="B24" s="78" t="s">
        <v>93</v>
      </c>
      <c r="C24" s="78" t="s">
        <v>94</v>
      </c>
      <c r="D24" s="80">
        <v>1</v>
      </c>
      <c r="E24" s="80">
        <v>1</v>
      </c>
      <c r="F24" s="78" t="s">
        <v>105</v>
      </c>
    </row>
    <row r="25" spans="1:7" ht="18.75" thickBot="1">
      <c r="B25" s="76" t="s">
        <v>95</v>
      </c>
      <c r="C25" s="76" t="s">
        <v>96</v>
      </c>
      <c r="D25" s="79">
        <v>0</v>
      </c>
      <c r="E25" s="79">
        <v>0</v>
      </c>
      <c r="F25" s="76" t="s">
        <v>105</v>
      </c>
    </row>
    <row r="28" spans="1:7" ht="18.75" thickBot="1">
      <c r="A28" t="s">
        <v>81</v>
      </c>
    </row>
    <row r="29" spans="1:7" ht="20.25" thickBot="1">
      <c r="B29" s="77" t="s">
        <v>75</v>
      </c>
      <c r="C29" s="77" t="s">
        <v>76</v>
      </c>
      <c r="D29" s="77" t="s">
        <v>82</v>
      </c>
      <c r="E29" s="77" t="s">
        <v>83</v>
      </c>
      <c r="F29" s="77" t="s">
        <v>84</v>
      </c>
      <c r="G29" s="77" t="s">
        <v>85</v>
      </c>
    </row>
    <row r="30" spans="1:7">
      <c r="B30" s="78" t="s">
        <v>97</v>
      </c>
      <c r="C30" s="78" t="s">
        <v>8</v>
      </c>
      <c r="D30" s="80">
        <v>19</v>
      </c>
      <c r="E30" s="78" t="s">
        <v>98</v>
      </c>
      <c r="F30" s="78" t="s">
        <v>99</v>
      </c>
      <c r="G30" s="78">
        <v>5.9999999999999964</v>
      </c>
    </row>
    <row r="31" spans="1:7">
      <c r="B31" s="78" t="s">
        <v>100</v>
      </c>
      <c r="C31" s="78" t="s">
        <v>9</v>
      </c>
      <c r="D31" s="80">
        <v>21</v>
      </c>
      <c r="E31" s="78" t="s">
        <v>101</v>
      </c>
      <c r="F31" s="78" t="s">
        <v>99</v>
      </c>
      <c r="G31" s="78">
        <v>3.9999999999999964</v>
      </c>
    </row>
    <row r="32" spans="1:7">
      <c r="B32" s="78" t="s">
        <v>102</v>
      </c>
      <c r="C32" s="78" t="s">
        <v>10</v>
      </c>
      <c r="D32" s="80">
        <v>21</v>
      </c>
      <c r="E32" s="78" t="s">
        <v>103</v>
      </c>
      <c r="F32" s="78" t="s">
        <v>99</v>
      </c>
      <c r="G32" s="78">
        <v>4.0000000000000107</v>
      </c>
    </row>
    <row r="33" spans="2:7" ht="18.75" thickBot="1">
      <c r="B33" s="76" t="s">
        <v>104</v>
      </c>
      <c r="C33" s="76"/>
      <c r="D33" s="76"/>
      <c r="E33" s="76"/>
      <c r="F33" s="76"/>
      <c r="G33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J8" sqref="J8"/>
    </sheetView>
  </sheetViews>
  <sheetFormatPr defaultRowHeight="18"/>
  <cols>
    <col min="1" max="16384" width="9.140625" style="1"/>
  </cols>
  <sheetData>
    <row r="1" spans="1:17" s="7" customFormat="1"/>
    <row r="2" spans="1:17" ht="19.5">
      <c r="B2" s="3" t="s">
        <v>0</v>
      </c>
      <c r="C2" s="61" t="s">
        <v>11</v>
      </c>
      <c r="D2" s="61"/>
      <c r="E2" s="61"/>
      <c r="F2" s="2" t="s">
        <v>6</v>
      </c>
      <c r="J2" s="3" t="s">
        <v>7</v>
      </c>
      <c r="K2" s="3">
        <f>SUMPRODUCT(B3:B7,F3:F7)</f>
        <v>95</v>
      </c>
    </row>
    <row r="3" spans="1:17">
      <c r="A3" s="1" t="s">
        <v>1</v>
      </c>
      <c r="B3" s="2">
        <v>1</v>
      </c>
      <c r="C3" s="2">
        <v>5</v>
      </c>
      <c r="D3" s="2">
        <v>1</v>
      </c>
      <c r="E3" s="2">
        <v>8</v>
      </c>
      <c r="F3" s="2">
        <v>20</v>
      </c>
      <c r="J3" s="1" t="s">
        <v>8</v>
      </c>
      <c r="K3" s="1">
        <f>SUMPRODUCT(B3:B7,C3:C7)</f>
        <v>19</v>
      </c>
      <c r="O3" s="7"/>
    </row>
    <row r="4" spans="1:17">
      <c r="A4" s="1" t="s">
        <v>2</v>
      </c>
      <c r="B4" s="2">
        <v>1</v>
      </c>
      <c r="C4" s="2">
        <v>4</v>
      </c>
      <c r="D4" s="2">
        <v>7</v>
      </c>
      <c r="E4" s="2">
        <v>10</v>
      </c>
      <c r="F4" s="2">
        <v>40</v>
      </c>
      <c r="J4" s="1" t="s">
        <v>9</v>
      </c>
      <c r="K4" s="1">
        <f>SUMPRODUCT(B3:B7,D3:D7)</f>
        <v>21</v>
      </c>
    </row>
    <row r="5" spans="1:17">
      <c r="A5" s="1" t="s">
        <v>3</v>
      </c>
      <c r="B5" s="2">
        <v>1</v>
      </c>
      <c r="C5" s="2">
        <v>3</v>
      </c>
      <c r="D5" s="2">
        <v>9</v>
      </c>
      <c r="E5" s="2">
        <v>2</v>
      </c>
      <c r="F5" s="2">
        <v>20</v>
      </c>
      <c r="J5" s="1" t="s">
        <v>10</v>
      </c>
      <c r="K5" s="1">
        <f>SUMPRODUCT(B3:B7,E3:E7)</f>
        <v>21</v>
      </c>
    </row>
    <row r="6" spans="1:17">
      <c r="A6" s="1" t="s">
        <v>4</v>
      </c>
      <c r="B6" s="2">
        <v>1</v>
      </c>
      <c r="C6" s="2">
        <v>7</v>
      </c>
      <c r="D6" s="2">
        <v>4</v>
      </c>
      <c r="E6" s="2">
        <v>1</v>
      </c>
      <c r="F6" s="2">
        <v>15</v>
      </c>
    </row>
    <row r="7" spans="1:17">
      <c r="A7" s="1" t="s">
        <v>5</v>
      </c>
      <c r="B7" s="2">
        <v>0</v>
      </c>
      <c r="C7" s="2">
        <v>8</v>
      </c>
      <c r="D7" s="2">
        <v>6</v>
      </c>
      <c r="E7" s="2">
        <v>10</v>
      </c>
      <c r="F7" s="2">
        <v>30</v>
      </c>
    </row>
    <row r="8" spans="1:17" ht="18" customHeight="1">
      <c r="M8"/>
      <c r="N8"/>
      <c r="O8"/>
      <c r="P8"/>
      <c r="Q8"/>
    </row>
    <row r="9" spans="1:17" ht="18" customHeight="1">
      <c r="M9"/>
      <c r="N9"/>
      <c r="O9"/>
      <c r="P9"/>
      <c r="Q9"/>
    </row>
    <row r="10" spans="1:17" ht="18" customHeight="1">
      <c r="M10"/>
      <c r="N10"/>
      <c r="O10"/>
      <c r="P10"/>
      <c r="Q10"/>
    </row>
    <row r="11" spans="1:17" ht="18.75" customHeight="1">
      <c r="M11"/>
      <c r="N11"/>
      <c r="O11"/>
      <c r="P11"/>
      <c r="Q11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3" sqref="D13"/>
    </sheetView>
  </sheetViews>
  <sheetFormatPr defaultRowHeight="18"/>
  <cols>
    <col min="1" max="1" width="6.140625" customWidth="1"/>
    <col min="2" max="2" width="17.85546875" style="1" customWidth="1"/>
    <col min="3" max="3" width="32" style="1" customWidth="1"/>
    <col min="4" max="4" width="31.5703125" style="1" customWidth="1"/>
    <col min="5" max="6" width="9.140625" style="1"/>
    <col min="7" max="7" width="14.140625" style="1" bestFit="1" customWidth="1"/>
    <col min="8" max="8" width="17.42578125" style="1" customWidth="1"/>
    <col min="9" max="16384" width="9.140625" style="1"/>
  </cols>
  <sheetData>
    <row r="1" spans="2:8" ht="18.75" thickBot="1"/>
    <row r="2" spans="2:8" ht="22.5">
      <c r="B2" s="45" t="s">
        <v>12</v>
      </c>
      <c r="C2" s="46">
        <v>50000000</v>
      </c>
    </row>
    <row r="3" spans="2:8" ht="22.5">
      <c r="B3" s="47" t="s">
        <v>13</v>
      </c>
      <c r="C3" s="48">
        <f>0.16/F3</f>
        <v>1.3333333333333334E-2</v>
      </c>
      <c r="F3" s="1">
        <v>12</v>
      </c>
    </row>
    <row r="4" spans="2:8" ht="22.5">
      <c r="B4" s="47" t="s">
        <v>14</v>
      </c>
      <c r="C4" s="49">
        <f>3*12</f>
        <v>36</v>
      </c>
      <c r="G4" s="4"/>
      <c r="H4" s="6"/>
    </row>
    <row r="5" spans="2:8" ht="22.5">
      <c r="B5" s="47" t="s">
        <v>15</v>
      </c>
      <c r="C5" s="49" t="s">
        <v>16</v>
      </c>
      <c r="G5" s="5"/>
      <c r="H5" s="6"/>
    </row>
    <row r="6" spans="2:8" ht="22.5">
      <c r="B6" s="47" t="s">
        <v>17</v>
      </c>
      <c r="C6" s="50">
        <v>2000000</v>
      </c>
      <c r="G6" s="5"/>
      <c r="H6" s="6"/>
    </row>
    <row r="7" spans="2:8" ht="24.75" thickBot="1">
      <c r="B7" s="51" t="s">
        <v>18</v>
      </c>
      <c r="C7" s="52">
        <f>FV(C3,C4,-C6,-C2,0)</f>
        <v>172191319.66419375</v>
      </c>
      <c r="D7" s="36" t="str">
        <f ca="1">_xlfn.FORMULATEXT(C7)</f>
        <v>=FV(C3,C4,-C6,-C2,0)</v>
      </c>
      <c r="G7" s="5"/>
      <c r="H7" s="6"/>
    </row>
    <row r="8" spans="2:8">
      <c r="H8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"/>
  <sheetViews>
    <sheetView workbookViewId="0">
      <selection activeCell="I10" sqref="I10"/>
    </sheetView>
  </sheetViews>
  <sheetFormatPr defaultRowHeight="18"/>
  <cols>
    <col min="1" max="8" width="9.140625" style="1"/>
    <col min="9" max="9" width="18.42578125" style="1" customWidth="1"/>
    <col min="10" max="10" width="9.140625" style="1"/>
    <col min="11" max="11" width="18.28515625" style="1" customWidth="1"/>
    <col min="12" max="16384" width="9.140625" style="1"/>
  </cols>
  <sheetData>
    <row r="1" spans="2:12" ht="18.75" thickBot="1"/>
    <row r="2" spans="2:12" ht="29.25" thickBot="1">
      <c r="B2" s="62" t="s">
        <v>19</v>
      </c>
      <c r="C2" s="63"/>
      <c r="D2" s="64"/>
      <c r="E2" s="71"/>
      <c r="F2" s="65" t="s">
        <v>21</v>
      </c>
      <c r="G2" s="66"/>
      <c r="H2" s="67"/>
      <c r="I2" s="68"/>
      <c r="J2" s="17" t="s">
        <v>20</v>
      </c>
      <c r="K2" s="69"/>
      <c r="L2" s="27" t="s">
        <v>22</v>
      </c>
    </row>
    <row r="3" spans="2:12" ht="21">
      <c r="B3" s="10">
        <v>5</v>
      </c>
      <c r="C3" s="9">
        <v>1</v>
      </c>
      <c r="D3" s="11">
        <v>8</v>
      </c>
      <c r="E3" s="71"/>
      <c r="F3" s="18">
        <f t="array" ref="F3:H5">MINVERSE(B3:D5)</f>
        <v>5.2631578947368418E-2</v>
      </c>
      <c r="G3" s="19">
        <v>0.34210526315789486</v>
      </c>
      <c r="H3" s="20">
        <v>-0.10526315789473693</v>
      </c>
      <c r="I3" s="68"/>
      <c r="J3" s="37">
        <v>46</v>
      </c>
      <c r="K3" s="70"/>
      <c r="L3" s="28">
        <f t="array" ref="L3:L5">MMULT(F3:H5,J3:J5)</f>
        <v>1.263157894736838</v>
      </c>
    </row>
    <row r="4" spans="2:12" ht="21">
      <c r="B4" s="12">
        <v>4</v>
      </c>
      <c r="C4" s="8">
        <v>2</v>
      </c>
      <c r="D4" s="13">
        <v>0</v>
      </c>
      <c r="E4" s="71"/>
      <c r="F4" s="21">
        <v>-0.10526315789473684</v>
      </c>
      <c r="G4" s="22">
        <v>-0.18421052631578949</v>
      </c>
      <c r="H4" s="23">
        <v>0.21052631578947373</v>
      </c>
      <c r="I4" s="68"/>
      <c r="J4" s="38">
        <v>12</v>
      </c>
      <c r="K4" s="70"/>
      <c r="L4" s="29">
        <v>3.4736842105263186</v>
      </c>
    </row>
    <row r="5" spans="2:12" ht="21.75" thickBot="1">
      <c r="B5" s="14">
        <v>6</v>
      </c>
      <c r="C5" s="15">
        <v>7</v>
      </c>
      <c r="D5" s="16">
        <v>4</v>
      </c>
      <c r="E5" s="71"/>
      <c r="F5" s="24">
        <v>0.10526315789473684</v>
      </c>
      <c r="G5" s="25">
        <v>-0.19078947368421059</v>
      </c>
      <c r="H5" s="26">
        <v>3.9473684210526355E-2</v>
      </c>
      <c r="I5" s="68"/>
      <c r="J5" s="39">
        <v>50</v>
      </c>
      <c r="K5" s="70"/>
      <c r="L5" s="30">
        <v>4.526315789473685</v>
      </c>
    </row>
  </sheetData>
  <mergeCells count="5">
    <mergeCell ref="B2:D2"/>
    <mergeCell ref="F2:H2"/>
    <mergeCell ref="I2:I5"/>
    <mergeCell ref="K2:K5"/>
    <mergeCell ref="E2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J7" sqref="J7"/>
    </sheetView>
  </sheetViews>
  <sheetFormatPr defaultRowHeight="18"/>
  <cols>
    <col min="1" max="1" width="9.5703125" style="1" customWidth="1"/>
    <col min="2" max="7" width="9.140625" style="1"/>
    <col min="8" max="8" width="9.140625" style="44"/>
    <col min="9" max="16384" width="9.140625" style="1"/>
  </cols>
  <sheetData>
    <row r="1" spans="1:19" ht="19.5">
      <c r="A1" s="57" t="s">
        <v>61</v>
      </c>
      <c r="B1" s="53" t="s">
        <v>23</v>
      </c>
      <c r="C1" s="53" t="s">
        <v>24</v>
      </c>
      <c r="D1" s="53" t="s">
        <v>25</v>
      </c>
      <c r="E1" s="53" t="s">
        <v>26</v>
      </c>
      <c r="F1" s="53" t="s">
        <v>27</v>
      </c>
      <c r="G1" s="53" t="s">
        <v>28</v>
      </c>
      <c r="I1" s="56" t="s">
        <v>53</v>
      </c>
      <c r="J1" s="55" t="s">
        <v>23</v>
      </c>
      <c r="K1" s="55" t="s">
        <v>24</v>
      </c>
      <c r="L1" s="55" t="s">
        <v>25</v>
      </c>
      <c r="M1" s="55" t="s">
        <v>26</v>
      </c>
      <c r="N1" s="55" t="s">
        <v>27</v>
      </c>
      <c r="O1" s="55" t="s">
        <v>28</v>
      </c>
      <c r="R1" s="43" t="s">
        <v>7</v>
      </c>
      <c r="S1" s="43">
        <f t="array" ref="S1">SUMPRODUCT(B2:G7,J2:O7)</f>
        <v>40</v>
      </c>
    </row>
    <row r="2" spans="1:19">
      <c r="A2" s="53" t="s">
        <v>29</v>
      </c>
      <c r="B2" s="53">
        <v>7</v>
      </c>
      <c r="C2" s="54">
        <v>6</v>
      </c>
      <c r="D2" s="53">
        <v>2</v>
      </c>
      <c r="E2" s="53">
        <v>8</v>
      </c>
      <c r="F2" s="53">
        <v>5</v>
      </c>
      <c r="G2" s="53">
        <v>5</v>
      </c>
      <c r="I2" s="55" t="s">
        <v>29</v>
      </c>
      <c r="J2" s="59">
        <v>0</v>
      </c>
      <c r="K2" s="60">
        <v>1</v>
      </c>
      <c r="L2" s="59">
        <v>0</v>
      </c>
      <c r="M2" s="59">
        <v>0</v>
      </c>
      <c r="N2" s="59">
        <v>0</v>
      </c>
      <c r="O2" s="59">
        <v>0</v>
      </c>
      <c r="R2" s="1" t="s">
        <v>8</v>
      </c>
      <c r="S2" s="1">
        <f t="shared" ref="S2:S7" si="0">SUM(J2:O2)</f>
        <v>1</v>
      </c>
    </row>
    <row r="3" spans="1:19">
      <c r="A3" s="53" t="s">
        <v>30</v>
      </c>
      <c r="B3" s="53">
        <v>6</v>
      </c>
      <c r="C3" s="53">
        <v>8</v>
      </c>
      <c r="D3" s="53">
        <v>4</v>
      </c>
      <c r="E3" s="53">
        <v>5</v>
      </c>
      <c r="F3" s="54">
        <v>4</v>
      </c>
      <c r="G3" s="53">
        <v>6</v>
      </c>
      <c r="I3" s="55" t="s">
        <v>30</v>
      </c>
      <c r="J3" s="59">
        <v>0</v>
      </c>
      <c r="K3" s="59">
        <v>0</v>
      </c>
      <c r="L3" s="59">
        <v>0</v>
      </c>
      <c r="M3" s="59">
        <v>0</v>
      </c>
      <c r="N3" s="60">
        <v>1</v>
      </c>
      <c r="O3" s="59">
        <v>0</v>
      </c>
      <c r="R3" s="44" t="s">
        <v>9</v>
      </c>
      <c r="S3" s="44">
        <f t="shared" si="0"/>
        <v>1</v>
      </c>
    </row>
    <row r="4" spans="1:19">
      <c r="A4" s="53" t="s">
        <v>31</v>
      </c>
      <c r="B4" s="53">
        <v>9</v>
      </c>
      <c r="C4" s="53">
        <v>9</v>
      </c>
      <c r="D4" s="53">
        <v>8</v>
      </c>
      <c r="E4" s="53">
        <v>12</v>
      </c>
      <c r="F4" s="53">
        <v>10</v>
      </c>
      <c r="G4" s="54">
        <v>6</v>
      </c>
      <c r="I4" s="55" t="s">
        <v>31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60">
        <v>1</v>
      </c>
      <c r="R4" s="44" t="s">
        <v>10</v>
      </c>
      <c r="S4" s="44">
        <f t="shared" si="0"/>
        <v>1</v>
      </c>
    </row>
    <row r="5" spans="1:19">
      <c r="A5" s="53" t="s">
        <v>32</v>
      </c>
      <c r="B5" s="53">
        <v>1</v>
      </c>
      <c r="C5" s="53">
        <v>3</v>
      </c>
      <c r="D5" s="53">
        <v>1</v>
      </c>
      <c r="E5" s="54">
        <v>2</v>
      </c>
      <c r="F5" s="53">
        <v>1</v>
      </c>
      <c r="G5" s="53">
        <v>1</v>
      </c>
      <c r="I5" s="55" t="s">
        <v>32</v>
      </c>
      <c r="J5" s="59">
        <v>0</v>
      </c>
      <c r="K5" s="59">
        <v>0</v>
      </c>
      <c r="L5" s="59">
        <v>0</v>
      </c>
      <c r="M5" s="60">
        <v>1</v>
      </c>
      <c r="N5" s="59">
        <v>0</v>
      </c>
      <c r="O5" s="59">
        <v>0</v>
      </c>
      <c r="R5" s="44" t="s">
        <v>35</v>
      </c>
      <c r="S5" s="44">
        <f t="shared" si="0"/>
        <v>1</v>
      </c>
    </row>
    <row r="6" spans="1:19">
      <c r="A6" s="53" t="s">
        <v>33</v>
      </c>
      <c r="B6" s="53">
        <v>16</v>
      </c>
      <c r="C6" s="53">
        <v>18</v>
      </c>
      <c r="D6" s="54">
        <v>10</v>
      </c>
      <c r="E6" s="53">
        <v>14</v>
      </c>
      <c r="F6" s="53">
        <v>19</v>
      </c>
      <c r="G6" s="53">
        <v>12</v>
      </c>
      <c r="I6" s="55" t="s">
        <v>33</v>
      </c>
      <c r="J6" s="59">
        <v>0</v>
      </c>
      <c r="K6" s="59">
        <v>0</v>
      </c>
      <c r="L6" s="60">
        <v>1</v>
      </c>
      <c r="M6" s="59">
        <v>0</v>
      </c>
      <c r="N6" s="59">
        <v>0</v>
      </c>
      <c r="O6" s="59">
        <v>0</v>
      </c>
      <c r="R6" s="44" t="s">
        <v>36</v>
      </c>
      <c r="S6" s="44">
        <f t="shared" si="0"/>
        <v>1</v>
      </c>
    </row>
    <row r="7" spans="1:19">
      <c r="A7" s="53" t="s">
        <v>34</v>
      </c>
      <c r="B7" s="54">
        <v>12</v>
      </c>
      <c r="C7" s="53">
        <v>14</v>
      </c>
      <c r="D7" s="53">
        <v>12</v>
      </c>
      <c r="E7" s="53">
        <v>18</v>
      </c>
      <c r="F7" s="53">
        <v>20</v>
      </c>
      <c r="G7" s="53">
        <v>24</v>
      </c>
      <c r="I7" s="55" t="s">
        <v>34</v>
      </c>
      <c r="J7" s="60">
        <v>1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R7" s="44" t="s">
        <v>37</v>
      </c>
      <c r="S7" s="44">
        <f t="shared" si="0"/>
        <v>1</v>
      </c>
    </row>
    <row r="8" spans="1:19">
      <c r="B8" s="7"/>
      <c r="C8" s="7"/>
      <c r="D8" s="7"/>
      <c r="E8" s="7"/>
      <c r="F8" s="7"/>
      <c r="G8" s="7"/>
      <c r="R8" s="44" t="s">
        <v>47</v>
      </c>
      <c r="S8" s="1">
        <f>SUM(J2:J7)</f>
        <v>1</v>
      </c>
    </row>
    <row r="9" spans="1:19">
      <c r="C9" s="7"/>
      <c r="D9" s="7"/>
      <c r="E9" s="7"/>
      <c r="F9" s="7"/>
      <c r="G9" s="7"/>
      <c r="R9" s="44" t="s">
        <v>48</v>
      </c>
      <c r="S9" s="44">
        <f>SUM(K2:K7)</f>
        <v>1</v>
      </c>
    </row>
    <row r="10" spans="1:19" ht="19.5">
      <c r="C10" s="58">
        <f>SUM(C2,F3,G4,E5,D6,B7)</f>
        <v>40</v>
      </c>
      <c r="D10" s="73" t="str">
        <f ca="1">_xlfn.FORMULATEXT(C10)</f>
        <v>=SUM(C2,F3,G4,E5,D6,B7)</v>
      </c>
      <c r="E10" s="73"/>
      <c r="F10" s="73"/>
      <c r="G10" s="7"/>
      <c r="M10" s="74" t="s">
        <v>60</v>
      </c>
      <c r="N10" s="74"/>
      <c r="O10" s="74"/>
      <c r="R10" s="44" t="s">
        <v>49</v>
      </c>
      <c r="S10" s="44">
        <f>SUM(L2:L7)</f>
        <v>1</v>
      </c>
    </row>
    <row r="11" spans="1:19" ht="18.75">
      <c r="D11" s="7"/>
      <c r="M11" s="72" t="s">
        <v>55</v>
      </c>
      <c r="N11" s="72"/>
      <c r="O11" s="72"/>
      <c r="R11" s="44" t="s">
        <v>50</v>
      </c>
      <c r="S11" s="44">
        <f>SUM(M2:M7)</f>
        <v>1</v>
      </c>
    </row>
    <row r="12" spans="1:19" ht="18.75">
      <c r="M12" s="72" t="s">
        <v>56</v>
      </c>
      <c r="N12" s="72"/>
      <c r="O12" s="72"/>
      <c r="R12" s="44" t="s">
        <v>51</v>
      </c>
      <c r="S12" s="44">
        <f>SUM(N2:N7)</f>
        <v>1</v>
      </c>
    </row>
    <row r="13" spans="1:19" ht="18.75">
      <c r="C13" s="7"/>
      <c r="D13" s="7"/>
      <c r="E13" s="7"/>
      <c r="F13" s="7"/>
      <c r="G13" s="7"/>
      <c r="M13" s="72" t="s">
        <v>57</v>
      </c>
      <c r="N13" s="72"/>
      <c r="O13" s="72"/>
      <c r="R13" s="44" t="s">
        <v>52</v>
      </c>
      <c r="S13" s="44">
        <f>SUM(O2:O7)</f>
        <v>1</v>
      </c>
    </row>
    <row r="14" spans="1:19" ht="18.75">
      <c r="C14" s="7"/>
      <c r="D14" s="7"/>
      <c r="E14" s="7"/>
      <c r="F14" s="7"/>
      <c r="G14" s="7"/>
      <c r="M14" s="72" t="s">
        <v>58</v>
      </c>
      <c r="N14" s="72"/>
      <c r="O14" s="72"/>
    </row>
    <row r="15" spans="1:19" ht="18.75">
      <c r="C15" s="7"/>
      <c r="D15" s="7"/>
      <c r="E15" s="7"/>
      <c r="F15" s="7"/>
      <c r="G15" s="7"/>
      <c r="M15" s="72" t="s">
        <v>59</v>
      </c>
      <c r="N15" s="72"/>
      <c r="O15" s="72"/>
    </row>
    <row r="16" spans="1:19" ht="18.75">
      <c r="C16" s="7"/>
      <c r="D16" s="7"/>
      <c r="E16" s="7"/>
      <c r="F16" s="7"/>
      <c r="G16" s="7"/>
      <c r="M16" s="72" t="s">
        <v>54</v>
      </c>
      <c r="N16" s="72"/>
      <c r="O16" s="72"/>
    </row>
    <row r="17" spans="3:7">
      <c r="C17" s="7"/>
      <c r="D17" s="7"/>
      <c r="E17" s="7"/>
      <c r="F17" s="7"/>
      <c r="G17" s="7"/>
    </row>
    <row r="18" spans="3:7">
      <c r="C18" s="7"/>
      <c r="D18" s="7"/>
      <c r="E18" s="7"/>
      <c r="F18" s="7"/>
      <c r="G18" s="7"/>
    </row>
  </sheetData>
  <mergeCells count="8">
    <mergeCell ref="M15:O15"/>
    <mergeCell ref="M16:O16"/>
    <mergeCell ref="D10:F10"/>
    <mergeCell ref="M10:O10"/>
    <mergeCell ref="M11:O11"/>
    <mergeCell ref="M12:O12"/>
    <mergeCell ref="M13:O13"/>
    <mergeCell ref="M14:O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G13" sqref="G13"/>
    </sheetView>
  </sheetViews>
  <sheetFormatPr defaultRowHeight="18"/>
  <cols>
    <col min="1" max="1" width="5.5703125" style="1" customWidth="1"/>
    <col min="2" max="2" width="7.7109375" style="1" customWidth="1"/>
    <col min="3" max="7" width="14.7109375" style="1" customWidth="1"/>
    <col min="8" max="8" width="9.140625" style="1"/>
    <col min="9" max="9" width="12.140625" style="1" bestFit="1" customWidth="1"/>
    <col min="10" max="10" width="13.5703125" style="1" customWidth="1"/>
    <col min="11" max="11" width="8.7109375" style="1" customWidth="1"/>
    <col min="12" max="16384" width="9.140625" style="1"/>
  </cols>
  <sheetData>
    <row r="2" spans="1:10" ht="21">
      <c r="B2" s="41" t="s">
        <v>38</v>
      </c>
      <c r="C2" s="34" t="s">
        <v>39</v>
      </c>
      <c r="D2" s="34" t="s">
        <v>40</v>
      </c>
      <c r="E2" s="34" t="s">
        <v>41</v>
      </c>
      <c r="F2" s="34" t="s">
        <v>42</v>
      </c>
      <c r="G2" s="34" t="s">
        <v>43</v>
      </c>
    </row>
    <row r="3" spans="1:10" ht="21">
      <c r="B3" s="35">
        <v>1</v>
      </c>
      <c r="C3" s="42">
        <f>SLN($E$12,$E$13,$E$14)</f>
        <v>2000</v>
      </c>
      <c r="D3" s="42">
        <f>DB($E$12,$E$13,$E$14,B3)</f>
        <v>3640</v>
      </c>
      <c r="E3" s="42">
        <f>SYD($E$12,$E$13,$E$14,B3)</f>
        <v>3555.5555555555557</v>
      </c>
      <c r="F3" s="42">
        <f>DDB($E$12,$E$13,$E$14,B3)</f>
        <v>5000</v>
      </c>
      <c r="G3" s="42">
        <f>VDB($E$12,$E$13,$E$14,0,0.5)</f>
        <v>2500</v>
      </c>
      <c r="I3" s="6"/>
      <c r="J3" s="40"/>
    </row>
    <row r="4" spans="1:10" ht="21">
      <c r="A4" s="7"/>
      <c r="B4" s="35">
        <v>2</v>
      </c>
      <c r="C4" s="42">
        <f t="shared" ref="C4:C10" si="0">SLN($E$12,$E$13,$E$14)</f>
        <v>2000</v>
      </c>
      <c r="D4" s="42">
        <f t="shared" ref="D4:D10" si="1">DB($E$12,$E$13,$E$14,B4)</f>
        <v>2977.52</v>
      </c>
      <c r="E4" s="42">
        <f t="shared" ref="E4:E10" si="2">SYD($E$12,$E$13,$E$14,B4)</f>
        <v>3111.1111111111113</v>
      </c>
      <c r="F4" s="42">
        <f t="shared" ref="F4:F10" si="3">DDB($E$12,$E$13,$E$14,B4)</f>
        <v>3750</v>
      </c>
      <c r="G4" s="42">
        <f>VDB($E$12,$E$13,$E$14,0.5,1)</f>
        <v>2187.5</v>
      </c>
    </row>
    <row r="5" spans="1:10" ht="21">
      <c r="A5" s="7"/>
      <c r="B5" s="35">
        <v>3</v>
      </c>
      <c r="C5" s="42">
        <f t="shared" si="0"/>
        <v>2000</v>
      </c>
      <c r="D5" s="42">
        <f t="shared" si="1"/>
        <v>2435.6113599999999</v>
      </c>
      <c r="E5" s="42">
        <f t="shared" si="2"/>
        <v>2666.6666666666665</v>
      </c>
      <c r="F5" s="42">
        <f t="shared" si="3"/>
        <v>2812.5</v>
      </c>
      <c r="G5" s="42">
        <f>VDB($E$12,$E$13,$E$14,1,1.5)</f>
        <v>1875</v>
      </c>
    </row>
    <row r="6" spans="1:10" ht="21">
      <c r="A6" s="7"/>
      <c r="B6" s="35">
        <v>4</v>
      </c>
      <c r="C6" s="42">
        <f t="shared" si="0"/>
        <v>2000</v>
      </c>
      <c r="D6" s="42">
        <f t="shared" si="1"/>
        <v>1992.3300924800001</v>
      </c>
      <c r="E6" s="42">
        <f t="shared" si="2"/>
        <v>2222.2222222222222</v>
      </c>
      <c r="F6" s="42">
        <f t="shared" si="3"/>
        <v>2109.375</v>
      </c>
      <c r="G6" s="42">
        <f>VDB($E$12,$E$13,$E$14,1.5,2)</f>
        <v>1640.625</v>
      </c>
    </row>
    <row r="7" spans="1:10" ht="21">
      <c r="A7" s="7"/>
      <c r="B7" s="35">
        <v>5</v>
      </c>
      <c r="C7" s="42">
        <f t="shared" si="0"/>
        <v>2000</v>
      </c>
      <c r="D7" s="42">
        <f t="shared" si="1"/>
        <v>1629.72601564864</v>
      </c>
      <c r="E7" s="42">
        <f t="shared" si="2"/>
        <v>1777.7777777777778</v>
      </c>
      <c r="F7" s="42">
        <f t="shared" si="3"/>
        <v>1582.03125</v>
      </c>
      <c r="G7" s="42">
        <f>VDB($E$12,$E$13,$E$14,2,2.5)</f>
        <v>1406.25</v>
      </c>
    </row>
    <row r="8" spans="1:10" ht="21">
      <c r="A8" s="7"/>
      <c r="B8" s="35">
        <v>6</v>
      </c>
      <c r="C8" s="42">
        <f t="shared" si="0"/>
        <v>2000</v>
      </c>
      <c r="D8" s="42">
        <f t="shared" si="1"/>
        <v>1333.1158808005875</v>
      </c>
      <c r="E8" s="42">
        <f t="shared" si="2"/>
        <v>1333.3333333333333</v>
      </c>
      <c r="F8" s="42">
        <f t="shared" si="3"/>
        <v>746.09375</v>
      </c>
      <c r="G8" s="42">
        <f>VDB($E$12,$E$13,$E$14,2.5,3)</f>
        <v>1230.46875</v>
      </c>
    </row>
    <row r="9" spans="1:10" ht="21">
      <c r="B9" s="35">
        <v>7</v>
      </c>
      <c r="C9" s="42">
        <f t="shared" si="0"/>
        <v>2000</v>
      </c>
      <c r="D9" s="42">
        <f t="shared" si="1"/>
        <v>1090.4887904948805</v>
      </c>
      <c r="E9" s="42">
        <f t="shared" si="2"/>
        <v>888.88888888888891</v>
      </c>
      <c r="F9" s="42">
        <f t="shared" si="3"/>
        <v>0</v>
      </c>
      <c r="G9" s="42">
        <f>VDB($E$12,$E$13,$E$14,3,3.5)</f>
        <v>1054.6875</v>
      </c>
    </row>
    <row r="10" spans="1:10" ht="21">
      <c r="B10" s="35">
        <v>8</v>
      </c>
      <c r="C10" s="42">
        <f t="shared" si="0"/>
        <v>2000</v>
      </c>
      <c r="D10" s="42">
        <f t="shared" si="1"/>
        <v>892.01983062481236</v>
      </c>
      <c r="E10" s="42">
        <f t="shared" si="2"/>
        <v>444.44444444444446</v>
      </c>
      <c r="F10" s="42">
        <f t="shared" si="3"/>
        <v>0</v>
      </c>
      <c r="G10" s="42">
        <f>VDB($E$12,$E$13,$E$14,3.5,4)</f>
        <v>922.8515625</v>
      </c>
    </row>
    <row r="11" spans="1:10" ht="18.75" thickBot="1"/>
    <row r="12" spans="1:10" ht="20.25" thickBot="1">
      <c r="D12" s="31" t="s">
        <v>44</v>
      </c>
      <c r="E12" s="32">
        <v>20000</v>
      </c>
    </row>
    <row r="13" spans="1:10" ht="20.25" thickBot="1">
      <c r="D13" s="31" t="s">
        <v>45</v>
      </c>
      <c r="E13" s="32">
        <v>4000</v>
      </c>
    </row>
    <row r="14" spans="1:10" ht="20.25" thickBot="1">
      <c r="D14" s="31" t="s">
        <v>46</v>
      </c>
      <c r="E14" s="33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Answer Report 1</vt:lpstr>
      <vt:lpstr>سؤال 1</vt:lpstr>
      <vt:lpstr>سؤال 2</vt:lpstr>
      <vt:lpstr>سؤال 3</vt:lpstr>
      <vt:lpstr>سؤال 4</vt:lpstr>
      <vt:lpstr>سؤال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</dc:creator>
  <cp:lastModifiedBy>Windows User</cp:lastModifiedBy>
  <dcterms:created xsi:type="dcterms:W3CDTF">2017-05-29T10:20:31Z</dcterms:created>
  <dcterms:modified xsi:type="dcterms:W3CDTF">2017-12-30T10:55:03Z</dcterms:modified>
</cp:coreProperties>
</file>