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ahad_Sharif_Excel\Files\1\XLSX\"/>
    </mc:Choice>
  </mc:AlternateContent>
  <bookViews>
    <workbookView xWindow="0" yWindow="0" windowWidth="20490" windowHeight="7380" activeTab="1"/>
  </bookViews>
  <sheets>
    <sheet name="AND" sheetId="1" r:id="rId1"/>
    <sheet name="AND (3)" sheetId="9" r:id="rId2"/>
    <sheet name="AND (4)" sheetId="10" r:id="rId3"/>
    <sheet name="AND (2)" sheetId="2" r:id="rId4"/>
    <sheet name="Sheet2" sheetId="3" r:id="rId5"/>
    <sheet name="Sheet3" sheetId="4" r:id="rId6"/>
    <sheet name="Sheet4" sheetId="5" r:id="rId7"/>
    <sheet name="Sheet5" sheetId="6" r:id="rId8"/>
    <sheet name="Sheet6" sheetId="7" r:id="rId9"/>
    <sheet name="Sheet7" sheetId="8" r:id="rId10"/>
  </sheets>
  <definedNames>
    <definedName name="cost">Sheet5!$D$6</definedName>
    <definedName name="life">Sheet5!$D$8</definedName>
    <definedName name="period">Sheet5!$D$5</definedName>
    <definedName name="salvage">Sheet5!$D$7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2" i="9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3" i="10"/>
  <c r="H3" i="9"/>
  <c r="H7" i="9"/>
  <c r="H11" i="9"/>
  <c r="H15" i="9"/>
  <c r="H4" i="9"/>
  <c r="H8" i="9"/>
  <c r="H12" i="9"/>
  <c r="H16" i="9"/>
  <c r="H5" i="9"/>
  <c r="H9" i="9"/>
  <c r="H13" i="9"/>
  <c r="H17" i="9"/>
  <c r="H6" i="9"/>
  <c r="H10" i="9"/>
  <c r="H14" i="9"/>
  <c r="H18" i="9"/>
  <c r="H2" i="9"/>
  <c r="F18" i="9"/>
  <c r="F16" i="9"/>
  <c r="F14" i="9"/>
  <c r="F12" i="9"/>
  <c r="F10" i="9"/>
  <c r="F8" i="9"/>
  <c r="F6" i="9"/>
  <c r="F4" i="9"/>
  <c r="F2" i="9"/>
  <c r="F17" i="9"/>
  <c r="F15" i="9"/>
  <c r="F13" i="9"/>
  <c r="F11" i="9"/>
  <c r="F9" i="9"/>
  <c r="F7" i="9"/>
  <c r="F5" i="9"/>
  <c r="F3" i="9"/>
  <c r="G8" i="8" l="1"/>
  <c r="G4" i="8"/>
  <c r="G5" i="8"/>
  <c r="D7" i="8"/>
  <c r="D5" i="8"/>
  <c r="D4" i="8"/>
  <c r="E11" i="7"/>
  <c r="J5" i="6"/>
  <c r="J6" i="6"/>
  <c r="J7" i="6"/>
  <c r="J8" i="6"/>
  <c r="J9" i="6"/>
  <c r="J4" i="6"/>
  <c r="F5" i="6"/>
  <c r="F6" i="5"/>
  <c r="G3" i="4"/>
  <c r="C3" i="3"/>
  <c r="C4" i="3"/>
  <c r="C5" i="3"/>
  <c r="C6" i="3"/>
  <c r="C7" i="3"/>
  <c r="C8" i="3"/>
  <c r="C9" i="3"/>
  <c r="C10" i="3"/>
  <c r="C11" i="3"/>
  <c r="C12" i="3"/>
  <c r="C13" i="3"/>
  <c r="C14" i="3"/>
  <c r="C2" i="3"/>
  <c r="F9" i="3"/>
  <c r="F8" i="3"/>
  <c r="F7" i="3"/>
  <c r="E6" i="3"/>
  <c r="E5" i="3"/>
  <c r="J3" i="2"/>
  <c r="I3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F15" i="2"/>
  <c r="F12" i="2"/>
  <c r="F4" i="2"/>
  <c r="F13" i="2"/>
  <c r="F5" i="2"/>
  <c r="F16" i="2"/>
  <c r="F17" i="2"/>
  <c r="F6" i="2"/>
  <c r="F7" i="2"/>
  <c r="F18" i="2"/>
  <c r="F10" i="2"/>
  <c r="F2" i="2"/>
  <c r="F11" i="2"/>
  <c r="F3" i="2"/>
  <c r="F8" i="2"/>
  <c r="F9" i="2"/>
  <c r="F14" i="2"/>
  <c r="K6" i="6" l="1"/>
  <c r="K9" i="6"/>
  <c r="K5" i="6"/>
  <c r="K8" i="6"/>
  <c r="K7" i="6"/>
  <c r="K4" i="6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5" i="1"/>
  <c r="F18" i="1"/>
  <c r="F3" i="1"/>
  <c r="F17" i="1"/>
  <c r="F12" i="1"/>
  <c r="F14" i="1"/>
  <c r="F10" i="1"/>
  <c r="F15" i="1"/>
  <c r="F9" i="1"/>
  <c r="F7" i="1"/>
  <c r="F8" i="1"/>
  <c r="F4" i="1"/>
  <c r="F6" i="1"/>
  <c r="F2" i="1"/>
  <c r="F16" i="1"/>
  <c r="F13" i="1"/>
  <c r="F11" i="1"/>
</calcChain>
</file>

<file path=xl/sharedStrings.xml><?xml version="1.0" encoding="utf-8"?>
<sst xmlns="http://schemas.openxmlformats.org/spreadsheetml/2006/main" count="168" uniqueCount="49">
  <si>
    <t>شماره دانشجویی</t>
  </si>
  <si>
    <t>دانشکده</t>
  </si>
  <si>
    <t>نمره میان ترم</t>
  </si>
  <si>
    <t>نمره پایان ترم</t>
  </si>
  <si>
    <t>وضعیت قبولی</t>
  </si>
  <si>
    <t>مکانیک</t>
  </si>
  <si>
    <t>AND</t>
  </si>
  <si>
    <t>عمران</t>
  </si>
  <si>
    <t>شرط اول</t>
  </si>
  <si>
    <t>شرط دوم</t>
  </si>
  <si>
    <t>نتیجه</t>
  </si>
  <si>
    <t>کامپیوتر</t>
  </si>
  <si>
    <t>T</t>
  </si>
  <si>
    <t>F</t>
  </si>
  <si>
    <t>صنایع</t>
  </si>
  <si>
    <t>برق</t>
  </si>
  <si>
    <t>OR</t>
  </si>
  <si>
    <t>مازاد</t>
  </si>
  <si>
    <t>&gt;50</t>
  </si>
  <si>
    <t>Period:</t>
  </si>
  <si>
    <t>Cost:</t>
  </si>
  <si>
    <t>Salvage:</t>
  </si>
  <si>
    <t>Life:</t>
  </si>
  <si>
    <t>[month]</t>
  </si>
  <si>
    <t>DDB</t>
  </si>
  <si>
    <t>نزولی مضاعف</t>
  </si>
  <si>
    <t>دوره</t>
  </si>
  <si>
    <t>استهلاک انباشته</t>
  </si>
  <si>
    <t>روش آحاد تولید</t>
  </si>
  <si>
    <t>سرمایه گذاری اولیه</t>
  </si>
  <si>
    <t>سال 1</t>
  </si>
  <si>
    <t>سال 2</t>
  </si>
  <si>
    <t>سال 3</t>
  </si>
  <si>
    <t>سال 4</t>
  </si>
  <si>
    <t>سال 5</t>
  </si>
  <si>
    <t>سال 6</t>
  </si>
  <si>
    <t>Pv:</t>
  </si>
  <si>
    <t>Rate:</t>
  </si>
  <si>
    <t>Nper:</t>
  </si>
  <si>
    <t>Type:</t>
  </si>
  <si>
    <t>FV:</t>
  </si>
  <si>
    <t>PMT:</t>
  </si>
  <si>
    <t>تا سقف 10</t>
  </si>
  <si>
    <t>مردود</t>
  </si>
  <si>
    <t>تا 15</t>
  </si>
  <si>
    <t>متوسط</t>
  </si>
  <si>
    <t>خوب</t>
  </si>
  <si>
    <t>نمره</t>
  </si>
  <si>
    <t>وضعیت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</si>
</sst>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_-&quot;ريال&quot;;[Red]#,##0.00\-&quot;ريال&quot;"/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4" fontId="3" fillId="3" borderId="2">
      <alignment horizontal="center" vertical="center" shrinkToFit="1"/>
    </xf>
    <xf numFmtId="0" fontId="4" fillId="4" borderId="0">
      <alignment horizontal="center" vertical="center"/>
    </xf>
    <xf numFmtId="0" fontId="5" fillId="5" borderId="0">
      <alignment horizontal="centerContinuous" vertical="center"/>
    </xf>
  </cellStyleXfs>
  <cellXfs count="20">
    <xf numFmtId="0" fontId="0" fillId="0" borderId="0" xfId="0"/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8" fontId="0" fillId="0" borderId="0" xfId="0" applyNumberFormat="1"/>
    <xf numFmtId="8" fontId="0" fillId="2" borderId="0" xfId="0" applyNumberFormat="1" applyFill="1"/>
    <xf numFmtId="8" fontId="0" fillId="0" borderId="1" xfId="0" applyNumberFormat="1" applyBorder="1" applyAlignment="1">
      <alignment horizontal="center" vertical="center"/>
    </xf>
    <xf numFmtId="8" fontId="0" fillId="0" borderId="1" xfId="0" applyNumberFormat="1" applyBorder="1"/>
    <xf numFmtId="164" fontId="0" fillId="0" borderId="1" xfId="1" applyNumberFormat="1" applyFont="1" applyBorder="1" applyAlignment="1">
      <alignment horizontal="center" vertical="center"/>
    </xf>
    <xf numFmtId="9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Fill="1" applyBorder="1"/>
    <xf numFmtId="0" fontId="0" fillId="0" borderId="1" xfId="0" applyFill="1" applyBorder="1"/>
    <xf numFmtId="0" fontId="4" fillId="4" borderId="0" xfId="3">
      <alignment horizontal="center" vertical="center"/>
    </xf>
    <xf numFmtId="164" fontId="3" fillId="3" borderId="2" xfId="2">
      <alignment horizontal="center" vertical="center" shrinkToFit="1"/>
    </xf>
    <xf numFmtId="0" fontId="3" fillId="3" borderId="2" xfId="2" applyNumberFormat="1">
      <alignment horizontal="center" vertical="center" shrinkToFit="1"/>
    </xf>
  </cellXfs>
  <cellStyles count="5">
    <cellStyle name="Comma" xfId="1" builtinId="3"/>
    <cellStyle name="Normal" xfId="0" builtinId="0"/>
    <cellStyle name="خانه های جدول" xfId="2"/>
    <cellStyle name="سرستون" xfId="3"/>
    <cellStyle name="هدر جدول" xfId="4"/>
  </cellStyles>
  <dxfs count="10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60" zoomScaleNormal="160" workbookViewId="0">
      <selection activeCell="E3" sqref="E3"/>
    </sheetView>
  </sheetViews>
  <sheetFormatPr defaultRowHeight="15" x14ac:dyDescent="0.25"/>
  <cols>
    <col min="1" max="1" width="12.140625" bestFit="1" customWidth="1"/>
    <col min="2" max="2" width="6.7109375" bestFit="1" customWidth="1"/>
    <col min="3" max="4" width="10.28515625" bestFit="1" customWidth="1"/>
    <col min="5" max="5" width="10.140625" bestFit="1" customWidth="1"/>
    <col min="6" max="6" width="34.85546875" hidden="1" customWidth="1"/>
  </cols>
  <sheetData>
    <row r="1" spans="1:10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0" ht="18" x14ac:dyDescent="0.45">
      <c r="A2" s="1">
        <v>9265778</v>
      </c>
      <c r="B2" s="1" t="s">
        <v>5</v>
      </c>
      <c r="C2" s="2">
        <v>3</v>
      </c>
      <c r="D2" s="2">
        <v>13</v>
      </c>
      <c r="E2" s="3" t="str">
        <f>IF(AND(C2&gt;=8,D2&gt;=12),"Pass","Fail")</f>
        <v>Fail</v>
      </c>
      <c r="F2" t="str">
        <f ca="1">_xlfn.FORMULATEXT(E2)</f>
        <v>=IF(AND(C2&gt;=8,D2&gt;=12),"Pass","Fail")</v>
      </c>
      <c r="H2" s="13" t="s">
        <v>6</v>
      </c>
      <c r="I2" s="13"/>
      <c r="J2" s="13"/>
    </row>
    <row r="3" spans="1:10" ht="18" x14ac:dyDescent="0.45">
      <c r="A3" s="1">
        <v>9270038</v>
      </c>
      <c r="B3" s="1" t="s">
        <v>7</v>
      </c>
      <c r="C3" s="2">
        <v>16</v>
      </c>
      <c r="D3" s="2">
        <v>16</v>
      </c>
      <c r="E3" s="3" t="str">
        <f t="shared" ref="E3:E18" si="0">IF(AND(C3&gt;=8,D3&gt;=12),"Pass","Fail")</f>
        <v>Pass</v>
      </c>
      <c r="F3" t="str">
        <f t="shared" ref="F3:F18" ca="1" si="1">_xlfn.FORMULATEXT(E3)</f>
        <v>=IF(AND(C3&gt;=8,D3&gt;=12),"Pass","Fail")</v>
      </c>
      <c r="H3" s="3" t="s">
        <v>8</v>
      </c>
      <c r="I3" s="3" t="s">
        <v>9</v>
      </c>
      <c r="J3" s="3" t="s">
        <v>10</v>
      </c>
    </row>
    <row r="4" spans="1:10" ht="18" x14ac:dyDescent="0.45">
      <c r="A4" s="1">
        <v>9162627</v>
      </c>
      <c r="B4" s="1" t="s">
        <v>11</v>
      </c>
      <c r="C4" s="2">
        <v>20</v>
      </c>
      <c r="D4" s="2">
        <v>11</v>
      </c>
      <c r="E4" s="3" t="str">
        <f t="shared" si="0"/>
        <v>Fail</v>
      </c>
      <c r="F4" t="str">
        <f t="shared" ca="1" si="1"/>
        <v>=IF(AND(C4&gt;=8,D4&gt;=12),"Pass","Fail")</v>
      </c>
      <c r="H4" s="3" t="s">
        <v>12</v>
      </c>
      <c r="I4" s="3" t="s">
        <v>13</v>
      </c>
      <c r="J4" s="3" t="s">
        <v>13</v>
      </c>
    </row>
    <row r="5" spans="1:10" ht="18" x14ac:dyDescent="0.45">
      <c r="A5" s="1">
        <v>9229275</v>
      </c>
      <c r="B5" s="1" t="s">
        <v>14</v>
      </c>
      <c r="C5" s="2">
        <v>13</v>
      </c>
      <c r="D5" s="2">
        <v>15</v>
      </c>
      <c r="E5" s="3" t="str">
        <f t="shared" si="0"/>
        <v>Pass</v>
      </c>
      <c r="F5" t="str">
        <f t="shared" ca="1" si="1"/>
        <v>=IF(AND(C5&gt;=8,D5&gt;=12),"Pass","Fail")</v>
      </c>
      <c r="H5" s="3" t="s">
        <v>12</v>
      </c>
      <c r="I5" s="3" t="s">
        <v>12</v>
      </c>
      <c r="J5" s="3" t="s">
        <v>12</v>
      </c>
    </row>
    <row r="6" spans="1:10" ht="18" x14ac:dyDescent="0.45">
      <c r="A6" s="1">
        <v>9139918</v>
      </c>
      <c r="B6" s="1" t="s">
        <v>15</v>
      </c>
      <c r="C6" s="2">
        <v>17</v>
      </c>
      <c r="D6" s="2">
        <v>11</v>
      </c>
      <c r="E6" s="3" t="str">
        <f t="shared" si="0"/>
        <v>Fail</v>
      </c>
      <c r="F6" t="str">
        <f t="shared" ca="1" si="1"/>
        <v>=IF(AND(C6&gt;=8,D6&gt;=12),"Pass","Fail")</v>
      </c>
      <c r="H6" s="3" t="s">
        <v>13</v>
      </c>
      <c r="I6" s="3" t="s">
        <v>13</v>
      </c>
      <c r="J6" s="3" t="s">
        <v>13</v>
      </c>
    </row>
    <row r="7" spans="1:10" ht="18" x14ac:dyDescent="0.45">
      <c r="A7" s="1">
        <v>9251663</v>
      </c>
      <c r="B7" s="1" t="s">
        <v>11</v>
      </c>
      <c r="C7" s="2">
        <v>20</v>
      </c>
      <c r="D7" s="2">
        <v>17</v>
      </c>
      <c r="E7" s="3" t="str">
        <f t="shared" si="0"/>
        <v>Pass</v>
      </c>
      <c r="F7" t="str">
        <f t="shared" ca="1" si="1"/>
        <v>=IF(AND(C7&gt;=8,D7&gt;=12),"Pass","Fail")</v>
      </c>
      <c r="H7" s="3" t="s">
        <v>13</v>
      </c>
      <c r="I7" s="3" t="s">
        <v>12</v>
      </c>
      <c r="J7" s="3" t="s">
        <v>13</v>
      </c>
    </row>
    <row r="8" spans="1:10" ht="18" x14ac:dyDescent="0.45">
      <c r="A8" s="1">
        <v>8837478</v>
      </c>
      <c r="B8" s="1" t="s">
        <v>5</v>
      </c>
      <c r="C8" s="2">
        <v>15</v>
      </c>
      <c r="D8" s="2">
        <v>16</v>
      </c>
      <c r="E8" s="3" t="str">
        <f t="shared" si="0"/>
        <v>Pass</v>
      </c>
      <c r="F8" t="str">
        <f t="shared" ca="1" si="1"/>
        <v>=IF(AND(C8&gt;=8,D8&gt;=12),"Pass","Fail")</v>
      </c>
    </row>
    <row r="9" spans="1:10" ht="18" x14ac:dyDescent="0.45">
      <c r="A9" s="1">
        <v>8973628</v>
      </c>
      <c r="B9" s="1" t="s">
        <v>5</v>
      </c>
      <c r="C9" s="2">
        <v>18</v>
      </c>
      <c r="D9" s="2">
        <v>19</v>
      </c>
      <c r="E9" s="3" t="str">
        <f t="shared" si="0"/>
        <v>Pass</v>
      </c>
      <c r="F9" t="str">
        <f t="shared" ca="1" si="1"/>
        <v>=IF(AND(C9&gt;=8,D9&gt;=12),"Pass","Fail")</v>
      </c>
      <c r="H9" s="13" t="s">
        <v>16</v>
      </c>
      <c r="I9" s="13"/>
      <c r="J9" s="13"/>
    </row>
    <row r="10" spans="1:10" ht="18" x14ac:dyDescent="0.45">
      <c r="A10" s="1">
        <v>9185319</v>
      </c>
      <c r="B10" s="1" t="s">
        <v>11</v>
      </c>
      <c r="C10" s="2">
        <v>13</v>
      </c>
      <c r="D10" s="2">
        <v>19</v>
      </c>
      <c r="E10" s="3" t="str">
        <f t="shared" si="0"/>
        <v>Pass</v>
      </c>
      <c r="F10" t="str">
        <f t="shared" ca="1" si="1"/>
        <v>=IF(AND(C10&gt;=8,D10&gt;=12),"Pass","Fail")</v>
      </c>
      <c r="H10" s="3" t="s">
        <v>8</v>
      </c>
      <c r="I10" s="3" t="s">
        <v>9</v>
      </c>
      <c r="J10" s="3" t="s">
        <v>10</v>
      </c>
    </row>
    <row r="11" spans="1:10" ht="18" x14ac:dyDescent="0.45">
      <c r="A11" s="1">
        <v>9245757</v>
      </c>
      <c r="B11" s="1" t="s">
        <v>7</v>
      </c>
      <c r="C11" s="2">
        <v>16</v>
      </c>
      <c r="D11" s="2">
        <v>14</v>
      </c>
      <c r="E11" s="3" t="str">
        <f t="shared" si="0"/>
        <v>Pass</v>
      </c>
      <c r="F11" t="str">
        <f t="shared" ca="1" si="1"/>
        <v>=IF(AND(C11&gt;=8,D11&gt;=12),"Pass","Fail")</v>
      </c>
      <c r="H11" s="3" t="s">
        <v>12</v>
      </c>
      <c r="I11" s="3" t="s">
        <v>13</v>
      </c>
      <c r="J11" s="3" t="s">
        <v>12</v>
      </c>
    </row>
    <row r="12" spans="1:10" ht="18" x14ac:dyDescent="0.45">
      <c r="A12" s="1">
        <v>9100400</v>
      </c>
      <c r="B12" s="1" t="s">
        <v>7</v>
      </c>
      <c r="C12" s="2">
        <v>9</v>
      </c>
      <c r="D12" s="2">
        <v>17</v>
      </c>
      <c r="E12" s="3" t="str">
        <f t="shared" si="0"/>
        <v>Pass</v>
      </c>
      <c r="F12" t="str">
        <f t="shared" ca="1" si="1"/>
        <v>=IF(AND(C12&gt;=8,D12&gt;=12),"Pass","Fail")</v>
      </c>
      <c r="H12" s="3" t="s">
        <v>12</v>
      </c>
      <c r="I12" s="3" t="s">
        <v>12</v>
      </c>
      <c r="J12" s="3" t="s">
        <v>12</v>
      </c>
    </row>
    <row r="13" spans="1:10" ht="18" x14ac:dyDescent="0.45">
      <c r="A13" s="1">
        <v>9119913</v>
      </c>
      <c r="B13" s="1" t="s">
        <v>7</v>
      </c>
      <c r="C13" s="2">
        <v>20</v>
      </c>
      <c r="D13" s="2">
        <v>14</v>
      </c>
      <c r="E13" s="3" t="str">
        <f t="shared" si="0"/>
        <v>Pass</v>
      </c>
      <c r="F13" t="str">
        <f t="shared" ca="1" si="1"/>
        <v>=IF(AND(C13&gt;=8,D13&gt;=12),"Pass","Fail")</v>
      </c>
      <c r="H13" s="3" t="s">
        <v>13</v>
      </c>
      <c r="I13" s="3" t="s">
        <v>13</v>
      </c>
      <c r="J13" s="3" t="s">
        <v>13</v>
      </c>
    </row>
    <row r="14" spans="1:10" ht="18" x14ac:dyDescent="0.45">
      <c r="A14" s="1">
        <v>9143220</v>
      </c>
      <c r="B14" s="1" t="s">
        <v>7</v>
      </c>
      <c r="C14" s="2">
        <v>3</v>
      </c>
      <c r="D14" s="2">
        <v>12</v>
      </c>
      <c r="E14" s="3" t="str">
        <f t="shared" si="0"/>
        <v>Fail</v>
      </c>
      <c r="F14" t="str">
        <f t="shared" ca="1" si="1"/>
        <v>=IF(AND(C14&gt;=8,D14&gt;=12),"Pass","Fail")</v>
      </c>
      <c r="H14" s="3" t="s">
        <v>13</v>
      </c>
      <c r="I14" s="3" t="s">
        <v>12</v>
      </c>
      <c r="J14" s="3" t="s">
        <v>12</v>
      </c>
    </row>
    <row r="15" spans="1:10" ht="18" x14ac:dyDescent="0.45">
      <c r="A15" s="1">
        <v>8957529</v>
      </c>
      <c r="B15" s="1" t="s">
        <v>7</v>
      </c>
      <c r="C15" s="2">
        <v>15</v>
      </c>
      <c r="D15" s="2">
        <v>12</v>
      </c>
      <c r="E15" s="3" t="str">
        <f t="shared" si="0"/>
        <v>Pass</v>
      </c>
      <c r="F15" t="str">
        <f t="shared" ca="1" si="1"/>
        <v>=IF(AND(C15&gt;=8,D15&gt;=12),"Pass","Fail")</v>
      </c>
    </row>
    <row r="16" spans="1:10" ht="18" x14ac:dyDescent="0.45">
      <c r="A16" s="1">
        <v>8927862</v>
      </c>
      <c r="B16" s="1" t="s">
        <v>7</v>
      </c>
      <c r="C16" s="2">
        <v>10</v>
      </c>
      <c r="D16" s="2">
        <v>19</v>
      </c>
      <c r="E16" s="3" t="str">
        <f t="shared" si="0"/>
        <v>Pass</v>
      </c>
      <c r="F16" t="str">
        <f t="shared" ca="1" si="1"/>
        <v>=IF(AND(C16&gt;=8,D16&gt;=12),"Pass","Fail")</v>
      </c>
    </row>
    <row r="17" spans="1:6" ht="18" x14ac:dyDescent="0.45">
      <c r="A17" s="1">
        <v>9131457</v>
      </c>
      <c r="B17" s="1" t="s">
        <v>14</v>
      </c>
      <c r="C17" s="2">
        <v>17</v>
      </c>
      <c r="D17" s="2">
        <v>16</v>
      </c>
      <c r="E17" s="3" t="str">
        <f t="shared" si="0"/>
        <v>Pass</v>
      </c>
      <c r="F17" t="str">
        <f t="shared" ca="1" si="1"/>
        <v>=IF(AND(C17&gt;=8,D17&gt;=12),"Pass","Fail")</v>
      </c>
    </row>
    <row r="18" spans="1:6" ht="18" x14ac:dyDescent="0.45">
      <c r="A18" s="1">
        <v>9172412</v>
      </c>
      <c r="B18" s="1" t="s">
        <v>14</v>
      </c>
      <c r="C18" s="2">
        <v>18</v>
      </c>
      <c r="D18" s="2">
        <v>20</v>
      </c>
      <c r="E18" s="3" t="str">
        <f t="shared" si="0"/>
        <v>Pass</v>
      </c>
      <c r="F18" t="str">
        <f t="shared" ca="1" si="1"/>
        <v>=IF(AND(C18&gt;=8,D18&gt;=12),"Pass","Fail")</v>
      </c>
    </row>
  </sheetData>
  <mergeCells count="2">
    <mergeCell ref="H2:J2"/>
    <mergeCell ref="H9:J9"/>
  </mergeCells>
  <conditionalFormatting sqref="A1:E18">
    <cfRule type="expression" dxfId="7" priority="1">
      <formula>$E1="Fail"</formula>
    </cfRule>
    <cfRule type="expression" dxfId="6" priority="2">
      <formula>$E1="Pass"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50" zoomScaleNormal="150" workbookViewId="0">
      <selection activeCell="H2" sqref="H2:H18"/>
    </sheetView>
  </sheetViews>
  <sheetFormatPr defaultRowHeight="15" x14ac:dyDescent="0.25"/>
  <cols>
    <col min="1" max="1" width="12.140625" bestFit="1" customWidth="1"/>
    <col min="2" max="2" width="6.7109375" bestFit="1" customWidth="1"/>
    <col min="3" max="4" width="10.28515625" bestFit="1" customWidth="1"/>
    <col min="5" max="5" width="10.140625" bestFit="1" customWidth="1"/>
    <col min="6" max="6" width="34.85546875" hidden="1" customWidth="1"/>
    <col min="7" max="7" width="19.7109375" bestFit="1" customWidth="1"/>
    <col min="8" max="8" width="20.85546875" bestFit="1" customWidth="1"/>
  </cols>
  <sheetData>
    <row r="1" spans="1:8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8" ht="18" x14ac:dyDescent="0.45">
      <c r="A2" s="14">
        <v>9265778</v>
      </c>
      <c r="B2" s="14" t="s">
        <v>5</v>
      </c>
      <c r="C2" s="15">
        <v>3</v>
      </c>
      <c r="D2" s="15">
        <v>13</v>
      </c>
      <c r="E2" s="16" t="str">
        <f>IF(AND(C2&gt;=10,D2&gt;=10),"قبول","مردود")</f>
        <v>مردود</v>
      </c>
      <c r="F2" t="str">
        <f ca="1">_xlfn.FORMULATEXT(E2)</f>
        <v>=IF(AND(C2&gt;=10,D2&gt;=10),"قبول","مردود")</v>
      </c>
      <c r="G2" t="b">
        <f>AND(C2&gt;=10,D2&gt;=10)</f>
        <v>0</v>
      </c>
      <c r="H2" t="str">
        <f ca="1">_xlfn.FORMULATEXT(G2)</f>
        <v>=AND(C2&gt;=10,D2&gt;=10)</v>
      </c>
    </row>
    <row r="3" spans="1:8" ht="18" x14ac:dyDescent="0.45">
      <c r="A3" s="14">
        <v>9270038</v>
      </c>
      <c r="B3" s="14" t="s">
        <v>7</v>
      </c>
      <c r="C3" s="15">
        <v>16</v>
      </c>
      <c r="D3" s="15">
        <v>16</v>
      </c>
      <c r="E3" s="16" t="str">
        <f t="shared" ref="E3:E18" si="0">IF(AND(C3&gt;=10,D3&gt;=10),"قبول","مردود")</f>
        <v>قبول</v>
      </c>
      <c r="F3" t="str">
        <f t="shared" ref="F3:F18" ca="1" si="1">_xlfn.FORMULATEXT(E3)</f>
        <v>=IF(AND(C3&gt;=10,D3&gt;=10),"قبول","مردود")</v>
      </c>
      <c r="G3" t="b">
        <f t="shared" ref="G3:G18" si="2">AND(C3&gt;=10,D3&gt;=10)</f>
        <v>1</v>
      </c>
      <c r="H3" t="str">
        <f t="shared" ref="H3:H18" ca="1" si="3">_xlfn.FORMULATEXT(G3)</f>
        <v>=AND(C3&gt;=10,D3&gt;=10)</v>
      </c>
    </row>
    <row r="4" spans="1:8" ht="18" x14ac:dyDescent="0.45">
      <c r="A4" s="14">
        <v>9162627</v>
      </c>
      <c r="B4" s="14" t="s">
        <v>11</v>
      </c>
      <c r="C4" s="15">
        <v>20</v>
      </c>
      <c r="D4" s="15">
        <v>11</v>
      </c>
      <c r="E4" s="16" t="str">
        <f t="shared" si="0"/>
        <v>قبول</v>
      </c>
      <c r="F4" t="str">
        <f t="shared" ca="1" si="1"/>
        <v>=IF(AND(C4&gt;=10,D4&gt;=10),"قبول","مردود")</v>
      </c>
      <c r="G4" t="b">
        <f t="shared" si="2"/>
        <v>1</v>
      </c>
      <c r="H4" t="str">
        <f t="shared" ca="1" si="3"/>
        <v>=AND(C4&gt;=10,D4&gt;=10)</v>
      </c>
    </row>
    <row r="5" spans="1:8" ht="18" x14ac:dyDescent="0.45">
      <c r="A5" s="14">
        <v>9229275</v>
      </c>
      <c r="B5" s="14" t="s">
        <v>14</v>
      </c>
      <c r="C5" s="15">
        <v>13</v>
      </c>
      <c r="D5" s="15">
        <v>15</v>
      </c>
      <c r="E5" s="16" t="str">
        <f t="shared" si="0"/>
        <v>قبول</v>
      </c>
      <c r="F5" t="str">
        <f t="shared" ca="1" si="1"/>
        <v>=IF(AND(C5&gt;=10,D5&gt;=10),"قبول","مردود")</v>
      </c>
      <c r="G5" t="b">
        <f t="shared" si="2"/>
        <v>1</v>
      </c>
      <c r="H5" t="str">
        <f t="shared" ca="1" si="3"/>
        <v>=AND(C5&gt;=10,D5&gt;=10)</v>
      </c>
    </row>
    <row r="6" spans="1:8" ht="18" x14ac:dyDescent="0.45">
      <c r="A6" s="14">
        <v>9139918</v>
      </c>
      <c r="B6" s="14" t="s">
        <v>15</v>
      </c>
      <c r="C6" s="15">
        <v>17</v>
      </c>
      <c r="D6" s="15">
        <v>11</v>
      </c>
      <c r="E6" s="16" t="str">
        <f t="shared" si="0"/>
        <v>قبول</v>
      </c>
      <c r="F6" t="str">
        <f t="shared" ca="1" si="1"/>
        <v>=IF(AND(C6&gt;=10,D6&gt;=10),"قبول","مردود")</v>
      </c>
      <c r="G6" t="b">
        <f t="shared" si="2"/>
        <v>1</v>
      </c>
      <c r="H6" t="str">
        <f t="shared" ca="1" si="3"/>
        <v>=AND(C6&gt;=10,D6&gt;=10)</v>
      </c>
    </row>
    <row r="7" spans="1:8" ht="18" x14ac:dyDescent="0.45">
      <c r="A7" s="14">
        <v>9251663</v>
      </c>
      <c r="B7" s="14" t="s">
        <v>11</v>
      </c>
      <c r="C7" s="15">
        <v>20</v>
      </c>
      <c r="D7" s="15">
        <v>17</v>
      </c>
      <c r="E7" s="16" t="str">
        <f t="shared" si="0"/>
        <v>قبول</v>
      </c>
      <c r="F7" t="str">
        <f t="shared" ca="1" si="1"/>
        <v>=IF(AND(C7&gt;=10,D7&gt;=10),"قبول","مردود")</v>
      </c>
      <c r="G7" t="b">
        <f t="shared" si="2"/>
        <v>1</v>
      </c>
      <c r="H7" t="str">
        <f t="shared" ca="1" si="3"/>
        <v>=AND(C7&gt;=10,D7&gt;=10)</v>
      </c>
    </row>
    <row r="8" spans="1:8" ht="18" x14ac:dyDescent="0.45">
      <c r="A8" s="14">
        <v>8837478</v>
      </c>
      <c r="B8" s="14" t="s">
        <v>5</v>
      </c>
      <c r="C8" s="15">
        <v>15</v>
      </c>
      <c r="D8" s="15">
        <v>16</v>
      </c>
      <c r="E8" s="16" t="str">
        <f t="shared" si="0"/>
        <v>قبول</v>
      </c>
      <c r="F8" t="str">
        <f t="shared" ca="1" si="1"/>
        <v>=IF(AND(C8&gt;=10,D8&gt;=10),"قبول","مردود")</v>
      </c>
      <c r="G8" t="b">
        <f t="shared" si="2"/>
        <v>1</v>
      </c>
      <c r="H8" t="str">
        <f t="shared" ca="1" si="3"/>
        <v>=AND(C8&gt;=10,D8&gt;=10)</v>
      </c>
    </row>
    <row r="9" spans="1:8" ht="18" x14ac:dyDescent="0.45">
      <c r="A9" s="14">
        <v>8973628</v>
      </c>
      <c r="B9" s="14" t="s">
        <v>5</v>
      </c>
      <c r="C9" s="15">
        <v>18</v>
      </c>
      <c r="D9" s="15">
        <v>19</v>
      </c>
      <c r="E9" s="16" t="str">
        <f t="shared" si="0"/>
        <v>قبول</v>
      </c>
      <c r="F9" t="str">
        <f t="shared" ca="1" si="1"/>
        <v>=IF(AND(C9&gt;=10,D9&gt;=10),"قبول","مردود")</v>
      </c>
      <c r="G9" t="b">
        <f t="shared" si="2"/>
        <v>1</v>
      </c>
      <c r="H9" t="str">
        <f t="shared" ca="1" si="3"/>
        <v>=AND(C9&gt;=10,D9&gt;=10)</v>
      </c>
    </row>
    <row r="10" spans="1:8" ht="18" x14ac:dyDescent="0.45">
      <c r="A10" s="14">
        <v>9185319</v>
      </c>
      <c r="B10" s="14" t="s">
        <v>11</v>
      </c>
      <c r="C10" s="15">
        <v>13</v>
      </c>
      <c r="D10" s="15">
        <v>19</v>
      </c>
      <c r="E10" s="16" t="str">
        <f t="shared" si="0"/>
        <v>قبول</v>
      </c>
      <c r="F10" t="str">
        <f t="shared" ca="1" si="1"/>
        <v>=IF(AND(C10&gt;=10,D10&gt;=10),"قبول","مردود")</v>
      </c>
      <c r="G10" t="b">
        <f t="shared" si="2"/>
        <v>1</v>
      </c>
      <c r="H10" t="str">
        <f t="shared" ca="1" si="3"/>
        <v>=AND(C10&gt;=10,D10&gt;=10)</v>
      </c>
    </row>
    <row r="11" spans="1:8" ht="18" x14ac:dyDescent="0.45">
      <c r="A11" s="14">
        <v>9245757</v>
      </c>
      <c r="B11" s="14" t="s">
        <v>7</v>
      </c>
      <c r="C11" s="15">
        <v>16</v>
      </c>
      <c r="D11" s="15">
        <v>14</v>
      </c>
      <c r="E11" s="16" t="str">
        <f t="shared" si="0"/>
        <v>قبول</v>
      </c>
      <c r="F11" t="str">
        <f t="shared" ca="1" si="1"/>
        <v>=IF(AND(C11&gt;=10,D11&gt;=10),"قبول","مردود")</v>
      </c>
      <c r="G11" t="b">
        <f t="shared" si="2"/>
        <v>1</v>
      </c>
      <c r="H11" t="str">
        <f t="shared" ca="1" si="3"/>
        <v>=AND(C11&gt;=10,D11&gt;=10)</v>
      </c>
    </row>
    <row r="12" spans="1:8" ht="18" x14ac:dyDescent="0.45">
      <c r="A12" s="14">
        <v>9100400</v>
      </c>
      <c r="B12" s="14" t="s">
        <v>7</v>
      </c>
      <c r="C12" s="15">
        <v>9</v>
      </c>
      <c r="D12" s="15">
        <v>17</v>
      </c>
      <c r="E12" s="16" t="str">
        <f t="shared" si="0"/>
        <v>مردود</v>
      </c>
      <c r="F12" t="str">
        <f t="shared" ca="1" si="1"/>
        <v>=IF(AND(C12&gt;=10,D12&gt;=10),"قبول","مردود")</v>
      </c>
      <c r="G12" t="b">
        <f t="shared" si="2"/>
        <v>0</v>
      </c>
      <c r="H12" t="str">
        <f t="shared" ca="1" si="3"/>
        <v>=AND(C12&gt;=10,D12&gt;=10)</v>
      </c>
    </row>
    <row r="13" spans="1:8" ht="18" x14ac:dyDescent="0.45">
      <c r="A13" s="14">
        <v>9119913</v>
      </c>
      <c r="B13" s="14" t="s">
        <v>7</v>
      </c>
      <c r="C13" s="15">
        <v>20</v>
      </c>
      <c r="D13" s="15">
        <v>14</v>
      </c>
      <c r="E13" s="16" t="str">
        <f t="shared" si="0"/>
        <v>قبول</v>
      </c>
      <c r="F13" t="str">
        <f t="shared" ca="1" si="1"/>
        <v>=IF(AND(C13&gt;=10,D13&gt;=10),"قبول","مردود")</v>
      </c>
      <c r="G13" t="b">
        <f t="shared" si="2"/>
        <v>1</v>
      </c>
      <c r="H13" t="str">
        <f t="shared" ca="1" si="3"/>
        <v>=AND(C13&gt;=10,D13&gt;=10)</v>
      </c>
    </row>
    <row r="14" spans="1:8" ht="18" x14ac:dyDescent="0.45">
      <c r="A14" s="14">
        <v>9143220</v>
      </c>
      <c r="B14" s="14" t="s">
        <v>7</v>
      </c>
      <c r="C14" s="15">
        <v>3</v>
      </c>
      <c r="D14" s="15">
        <v>12</v>
      </c>
      <c r="E14" s="16" t="str">
        <f t="shared" si="0"/>
        <v>مردود</v>
      </c>
      <c r="F14" t="str">
        <f t="shared" ca="1" si="1"/>
        <v>=IF(AND(C14&gt;=10,D14&gt;=10),"قبول","مردود")</v>
      </c>
      <c r="G14" t="b">
        <f t="shared" si="2"/>
        <v>0</v>
      </c>
      <c r="H14" t="str">
        <f t="shared" ca="1" si="3"/>
        <v>=AND(C14&gt;=10,D14&gt;=10)</v>
      </c>
    </row>
    <row r="15" spans="1:8" ht="18" x14ac:dyDescent="0.45">
      <c r="A15" s="14">
        <v>8957529</v>
      </c>
      <c r="B15" s="14" t="s">
        <v>7</v>
      </c>
      <c r="C15" s="15">
        <v>15</v>
      </c>
      <c r="D15" s="15">
        <v>12</v>
      </c>
      <c r="E15" s="16" t="str">
        <f t="shared" si="0"/>
        <v>قبول</v>
      </c>
      <c r="F15" t="str">
        <f t="shared" ca="1" si="1"/>
        <v>=IF(AND(C15&gt;=10,D15&gt;=10),"قبول","مردود")</v>
      </c>
      <c r="G15" t="b">
        <f t="shared" si="2"/>
        <v>1</v>
      </c>
      <c r="H15" t="str">
        <f t="shared" ca="1" si="3"/>
        <v>=AND(C15&gt;=10,D15&gt;=10)</v>
      </c>
    </row>
    <row r="16" spans="1:8" ht="18" x14ac:dyDescent="0.45">
      <c r="A16" s="14">
        <v>8927862</v>
      </c>
      <c r="B16" s="14" t="s">
        <v>7</v>
      </c>
      <c r="C16" s="15">
        <v>10</v>
      </c>
      <c r="D16" s="15">
        <v>19</v>
      </c>
      <c r="E16" s="16" t="str">
        <f t="shared" si="0"/>
        <v>قبول</v>
      </c>
      <c r="F16" t="str">
        <f t="shared" ca="1" si="1"/>
        <v>=IF(AND(C16&gt;=10,D16&gt;=10),"قبول","مردود")</v>
      </c>
      <c r="G16" t="b">
        <f t="shared" si="2"/>
        <v>1</v>
      </c>
      <c r="H16" t="str">
        <f t="shared" ca="1" si="3"/>
        <v>=AND(C16&gt;=10,D16&gt;=10)</v>
      </c>
    </row>
    <row r="17" spans="1:8" ht="18" x14ac:dyDescent="0.45">
      <c r="A17" s="14">
        <v>9131457</v>
      </c>
      <c r="B17" s="14" t="s">
        <v>14</v>
      </c>
      <c r="C17" s="15">
        <v>17</v>
      </c>
      <c r="D17" s="15">
        <v>16</v>
      </c>
      <c r="E17" s="16" t="str">
        <f t="shared" si="0"/>
        <v>قبول</v>
      </c>
      <c r="F17" t="str">
        <f t="shared" ca="1" si="1"/>
        <v>=IF(AND(C17&gt;=10,D17&gt;=10),"قبول","مردود")</v>
      </c>
      <c r="G17" t="b">
        <f t="shared" si="2"/>
        <v>1</v>
      </c>
      <c r="H17" t="str">
        <f t="shared" ca="1" si="3"/>
        <v>=AND(C17&gt;=10,D17&gt;=10)</v>
      </c>
    </row>
    <row r="18" spans="1:8" ht="18" x14ac:dyDescent="0.45">
      <c r="A18" s="14">
        <v>9172412</v>
      </c>
      <c r="B18" s="14" t="s">
        <v>14</v>
      </c>
      <c r="C18" s="15">
        <v>18</v>
      </c>
      <c r="D18" s="15">
        <v>20</v>
      </c>
      <c r="E18" s="16" t="str">
        <f t="shared" si="0"/>
        <v>قبول</v>
      </c>
      <c r="F18" t="str">
        <f t="shared" ca="1" si="1"/>
        <v>=IF(AND(C18&gt;=10,D18&gt;=10),"قبول","مردود")</v>
      </c>
      <c r="G18" t="b">
        <f t="shared" si="2"/>
        <v>1</v>
      </c>
      <c r="H18" t="str">
        <f t="shared" ca="1" si="3"/>
        <v>=AND(C18&gt;=10,D18&gt;=10)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zoomScale="150" zoomScaleNormal="150" workbookViewId="0">
      <selection activeCell="G7" sqref="G7"/>
    </sheetView>
  </sheetViews>
  <sheetFormatPr defaultRowHeight="15" x14ac:dyDescent="0.25"/>
  <cols>
    <col min="2" max="2" width="14.42578125" bestFit="1" customWidth="1"/>
    <col min="3" max="3" width="7.7109375" bestFit="1" customWidth="1"/>
    <col min="4" max="4" width="10.28515625" bestFit="1" customWidth="1"/>
  </cols>
  <sheetData>
    <row r="2" spans="2:9" ht="23.25" thickBot="1" x14ac:dyDescent="0.3">
      <c r="B2" s="17" t="s">
        <v>0</v>
      </c>
      <c r="C2" s="17" t="s">
        <v>1</v>
      </c>
      <c r="D2" s="17" t="s">
        <v>47</v>
      </c>
      <c r="E2" s="17" t="s">
        <v>48</v>
      </c>
    </row>
    <row r="3" spans="2:9" ht="23.25" thickBot="1" x14ac:dyDescent="0.3">
      <c r="B3" s="19">
        <v>9265778</v>
      </c>
      <c r="C3" s="18" t="s">
        <v>5</v>
      </c>
      <c r="D3" s="18">
        <v>3</v>
      </c>
      <c r="E3" s="18" t="str">
        <f>IF(D3&gt;10,IF(D3&gt;15,"خوب","متوسط"),"مردود")</f>
        <v>مردود</v>
      </c>
    </row>
    <row r="4" spans="2:9" ht="23.25" thickBot="1" x14ac:dyDescent="0.3">
      <c r="B4" s="19">
        <v>9270038</v>
      </c>
      <c r="C4" s="18" t="s">
        <v>7</v>
      </c>
      <c r="D4" s="18">
        <v>16</v>
      </c>
      <c r="E4" s="18" t="str">
        <f t="shared" ref="E4:E19" si="0">IF(D4&gt;10,IF(D4&gt;15,"خوب","متوسط"),"مردود")</f>
        <v>خوب</v>
      </c>
      <c r="H4" t="s">
        <v>42</v>
      </c>
      <c r="I4" t="s">
        <v>43</v>
      </c>
    </row>
    <row r="5" spans="2:9" ht="23.25" thickBot="1" x14ac:dyDescent="0.3">
      <c r="B5" s="19">
        <v>9162627</v>
      </c>
      <c r="C5" s="18" t="s">
        <v>11</v>
      </c>
      <c r="D5" s="18">
        <v>20</v>
      </c>
      <c r="E5" s="18" t="str">
        <f t="shared" si="0"/>
        <v>خوب</v>
      </c>
      <c r="H5" t="s">
        <v>44</v>
      </c>
      <c r="I5" t="s">
        <v>45</v>
      </c>
    </row>
    <row r="6" spans="2:9" ht="23.25" thickBot="1" x14ac:dyDescent="0.3">
      <c r="B6" s="19">
        <v>9229275</v>
      </c>
      <c r="C6" s="18" t="s">
        <v>14</v>
      </c>
      <c r="D6" s="18">
        <v>13</v>
      </c>
      <c r="E6" s="18" t="str">
        <f t="shared" si="0"/>
        <v>متوسط</v>
      </c>
      <c r="I6" t="s">
        <v>46</v>
      </c>
    </row>
    <row r="7" spans="2:9" ht="23.25" thickBot="1" x14ac:dyDescent="0.3">
      <c r="B7" s="19">
        <v>9139918</v>
      </c>
      <c r="C7" s="18" t="s">
        <v>15</v>
      </c>
      <c r="D7" s="18">
        <v>17</v>
      </c>
      <c r="E7" s="18" t="str">
        <f t="shared" si="0"/>
        <v>خوب</v>
      </c>
    </row>
    <row r="8" spans="2:9" ht="23.25" thickBot="1" x14ac:dyDescent="0.3">
      <c r="B8" s="19">
        <v>9251663</v>
      </c>
      <c r="C8" s="18" t="s">
        <v>11</v>
      </c>
      <c r="D8" s="18">
        <v>20</v>
      </c>
      <c r="E8" s="18" t="str">
        <f t="shared" si="0"/>
        <v>خوب</v>
      </c>
    </row>
    <row r="9" spans="2:9" ht="23.25" thickBot="1" x14ac:dyDescent="0.3">
      <c r="B9" s="19">
        <v>8837478</v>
      </c>
      <c r="C9" s="18" t="s">
        <v>5</v>
      </c>
      <c r="D9" s="18">
        <v>15</v>
      </c>
      <c r="E9" s="18" t="str">
        <f t="shared" si="0"/>
        <v>متوسط</v>
      </c>
    </row>
    <row r="10" spans="2:9" ht="23.25" thickBot="1" x14ac:dyDescent="0.3">
      <c r="B10" s="19">
        <v>8973628</v>
      </c>
      <c r="C10" s="18" t="s">
        <v>5</v>
      </c>
      <c r="D10" s="18">
        <v>18</v>
      </c>
      <c r="E10" s="18" t="str">
        <f t="shared" si="0"/>
        <v>خوب</v>
      </c>
    </row>
    <row r="11" spans="2:9" ht="23.25" thickBot="1" x14ac:dyDescent="0.3">
      <c r="B11" s="19">
        <v>9185319</v>
      </c>
      <c r="C11" s="18" t="s">
        <v>11</v>
      </c>
      <c r="D11" s="18">
        <v>13</v>
      </c>
      <c r="E11" s="18" t="str">
        <f t="shared" si="0"/>
        <v>متوسط</v>
      </c>
    </row>
    <row r="12" spans="2:9" ht="23.25" thickBot="1" x14ac:dyDescent="0.3">
      <c r="B12" s="19">
        <v>9245757</v>
      </c>
      <c r="C12" s="18" t="s">
        <v>7</v>
      </c>
      <c r="D12" s="18">
        <v>16</v>
      </c>
      <c r="E12" s="18" t="str">
        <f t="shared" si="0"/>
        <v>خوب</v>
      </c>
    </row>
    <row r="13" spans="2:9" ht="23.25" thickBot="1" x14ac:dyDescent="0.3">
      <c r="B13" s="19">
        <v>9100400</v>
      </c>
      <c r="C13" s="18" t="s">
        <v>7</v>
      </c>
      <c r="D13" s="18">
        <v>9</v>
      </c>
      <c r="E13" s="18" t="str">
        <f t="shared" si="0"/>
        <v>مردود</v>
      </c>
    </row>
    <row r="14" spans="2:9" ht="23.25" thickBot="1" x14ac:dyDescent="0.3">
      <c r="B14" s="19">
        <v>9119913</v>
      </c>
      <c r="C14" s="18" t="s">
        <v>7</v>
      </c>
      <c r="D14" s="18">
        <v>20</v>
      </c>
      <c r="E14" s="18" t="str">
        <f t="shared" si="0"/>
        <v>خوب</v>
      </c>
    </row>
    <row r="15" spans="2:9" ht="23.25" thickBot="1" x14ac:dyDescent="0.3">
      <c r="B15" s="19">
        <v>9143220</v>
      </c>
      <c r="C15" s="18" t="s">
        <v>7</v>
      </c>
      <c r="D15" s="18">
        <v>3</v>
      </c>
      <c r="E15" s="18" t="str">
        <f t="shared" si="0"/>
        <v>مردود</v>
      </c>
    </row>
    <row r="16" spans="2:9" ht="23.25" thickBot="1" x14ac:dyDescent="0.3">
      <c r="B16" s="19">
        <v>8957529</v>
      </c>
      <c r="C16" s="18" t="s">
        <v>7</v>
      </c>
      <c r="D16" s="18">
        <v>15</v>
      </c>
      <c r="E16" s="18" t="str">
        <f t="shared" si="0"/>
        <v>متوسط</v>
      </c>
    </row>
    <row r="17" spans="2:5" ht="23.25" thickBot="1" x14ac:dyDescent="0.3">
      <c r="B17" s="19">
        <v>8927862</v>
      </c>
      <c r="C17" s="18" t="s">
        <v>7</v>
      </c>
      <c r="D17" s="18">
        <v>10</v>
      </c>
      <c r="E17" s="18" t="str">
        <f t="shared" si="0"/>
        <v>مردود</v>
      </c>
    </row>
    <row r="18" spans="2:5" ht="23.25" thickBot="1" x14ac:dyDescent="0.3">
      <c r="B18" s="19">
        <v>9131457</v>
      </c>
      <c r="C18" s="18" t="s">
        <v>14</v>
      </c>
      <c r="D18" s="18">
        <v>17</v>
      </c>
      <c r="E18" s="18" t="str">
        <f t="shared" si="0"/>
        <v>خوب</v>
      </c>
    </row>
    <row r="19" spans="2:5" ht="23.25" thickBot="1" x14ac:dyDescent="0.3">
      <c r="B19" s="19">
        <v>9172412</v>
      </c>
      <c r="C19" s="18" t="s">
        <v>14</v>
      </c>
      <c r="D19" s="18">
        <v>18</v>
      </c>
      <c r="E19" s="18" t="str">
        <f t="shared" si="0"/>
        <v>خوب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B1" zoomScale="160" zoomScaleNormal="160" workbookViewId="0">
      <selection activeCell="I3" sqref="I3"/>
    </sheetView>
  </sheetViews>
  <sheetFormatPr defaultRowHeight="15" x14ac:dyDescent="0.25"/>
  <cols>
    <col min="1" max="1" width="12.140625" bestFit="1" customWidth="1"/>
    <col min="2" max="2" width="6.7109375" bestFit="1" customWidth="1"/>
    <col min="3" max="4" width="10.28515625" bestFit="1" customWidth="1"/>
    <col min="5" max="5" width="10.140625" bestFit="1" customWidth="1"/>
    <col min="6" max="6" width="34.85546875" hidden="1" customWidth="1"/>
    <col min="7" max="7" width="1.28515625" customWidth="1"/>
    <col min="8" max="8" width="12.140625" bestFit="1" customWidth="1"/>
    <col min="9" max="9" width="10.28515625" bestFit="1" customWidth="1"/>
    <col min="10" max="10" width="10.5703125" bestFit="1" customWidth="1"/>
  </cols>
  <sheetData>
    <row r="1" spans="1:10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0" ht="18" x14ac:dyDescent="0.45">
      <c r="A2" s="1">
        <v>9265778</v>
      </c>
      <c r="B2" s="1" t="s">
        <v>5</v>
      </c>
      <c r="C2" s="2">
        <v>3</v>
      </c>
      <c r="D2" s="2">
        <v>13</v>
      </c>
      <c r="E2" s="3" t="str">
        <f>IF(AND(C2&gt;=8,D2&gt;=12),"Pass","Fail")</f>
        <v>Fail</v>
      </c>
      <c r="F2" t="str">
        <f ca="1">_xlfn.FORMULATEXT(E2)</f>
        <v>=IF(AND(C2&gt;=8,D2&gt;=12),"Pass","Fail")</v>
      </c>
      <c r="H2" s="4" t="s">
        <v>0</v>
      </c>
      <c r="I2" s="4" t="s">
        <v>3</v>
      </c>
    </row>
    <row r="3" spans="1:10" ht="18" x14ac:dyDescent="0.45">
      <c r="A3" s="1">
        <v>9270038</v>
      </c>
      <c r="B3" s="1" t="s">
        <v>7</v>
      </c>
      <c r="C3" s="2">
        <v>16</v>
      </c>
      <c r="D3" s="2">
        <v>16</v>
      </c>
      <c r="E3" s="3" t="str">
        <f t="shared" ref="E3:E18" si="0">IF(AND(C3&gt;=8,D3&gt;=12),"Pass","Fail")</f>
        <v>Pass</v>
      </c>
      <c r="F3" t="str">
        <f t="shared" ref="F3:F18" ca="1" si="1">_xlfn.FORMULATEXT(E3)</f>
        <v>=IF(AND(C3&gt;=8,D3&gt;=12),"Pass","Fail")</v>
      </c>
      <c r="H3" s="5">
        <v>5</v>
      </c>
      <c r="I3" s="5" t="str">
        <f>IFERROR(VLOOKUP(H3,A1:E18,4,0),"موجود نیست")</f>
        <v>موجود نیست</v>
      </c>
      <c r="J3" t="str">
        <f>IF(ISERROR(VLOOKUP(H3,A1:E18,4,0)),"موجود نیست",VLOOKUP(H3,A1:E18,4,0))</f>
        <v>موجود نیست</v>
      </c>
    </row>
    <row r="4" spans="1:10" ht="18" x14ac:dyDescent="0.45">
      <c r="A4" s="1">
        <v>9162627</v>
      </c>
      <c r="B4" s="1" t="s">
        <v>11</v>
      </c>
      <c r="C4" s="2">
        <v>20</v>
      </c>
      <c r="D4" s="2">
        <v>11</v>
      </c>
      <c r="E4" s="3" t="str">
        <f t="shared" si="0"/>
        <v>Fail</v>
      </c>
      <c r="F4" t="str">
        <f t="shared" ca="1" si="1"/>
        <v>=IF(AND(C4&gt;=8,D4&gt;=12),"Pass","Fail")</v>
      </c>
      <c r="H4" s="5"/>
      <c r="I4" s="5"/>
    </row>
    <row r="5" spans="1:10" ht="18" x14ac:dyDescent="0.45">
      <c r="A5" s="1">
        <v>9229275</v>
      </c>
      <c r="B5" s="1" t="s">
        <v>14</v>
      </c>
      <c r="C5" s="2">
        <v>13</v>
      </c>
      <c r="D5" s="2">
        <v>15</v>
      </c>
      <c r="E5" s="3" t="str">
        <f t="shared" si="0"/>
        <v>Pass</v>
      </c>
      <c r="F5" t="str">
        <f t="shared" ca="1" si="1"/>
        <v>=IF(AND(C5&gt;=8,D5&gt;=12),"Pass","Fail")</v>
      </c>
      <c r="H5" s="5"/>
      <c r="I5" s="5"/>
    </row>
    <row r="6" spans="1:10" ht="18" x14ac:dyDescent="0.45">
      <c r="A6" s="1">
        <v>9139918</v>
      </c>
      <c r="B6" s="1" t="s">
        <v>15</v>
      </c>
      <c r="C6" s="2">
        <v>17</v>
      </c>
      <c r="D6" s="2">
        <v>11</v>
      </c>
      <c r="E6" s="3" t="str">
        <f t="shared" si="0"/>
        <v>Fail</v>
      </c>
      <c r="F6" t="str">
        <f t="shared" ca="1" si="1"/>
        <v>=IF(AND(C6&gt;=8,D6&gt;=12),"Pass","Fail")</v>
      </c>
    </row>
    <row r="7" spans="1:10" ht="18" x14ac:dyDescent="0.45">
      <c r="A7" s="1">
        <v>9251663</v>
      </c>
      <c r="B7" s="1" t="s">
        <v>11</v>
      </c>
      <c r="C7" s="2">
        <v>20</v>
      </c>
      <c r="D7" s="2">
        <v>17</v>
      </c>
      <c r="E7" s="3" t="str">
        <f t="shared" si="0"/>
        <v>Pass</v>
      </c>
      <c r="F7" t="str">
        <f t="shared" ca="1" si="1"/>
        <v>=IF(AND(C7&gt;=8,D7&gt;=12),"Pass","Fail")</v>
      </c>
    </row>
    <row r="8" spans="1:10" ht="18" x14ac:dyDescent="0.45">
      <c r="A8" s="1">
        <v>8837478</v>
      </c>
      <c r="B8" s="1" t="s">
        <v>5</v>
      </c>
      <c r="C8" s="2">
        <v>15</v>
      </c>
      <c r="D8" s="2">
        <v>16</v>
      </c>
      <c r="E8" s="3" t="str">
        <f t="shared" si="0"/>
        <v>Pass</v>
      </c>
      <c r="F8" t="str">
        <f t="shared" ca="1" si="1"/>
        <v>=IF(AND(C8&gt;=8,D8&gt;=12),"Pass","Fail")</v>
      </c>
    </row>
    <row r="9" spans="1:10" ht="18" x14ac:dyDescent="0.45">
      <c r="A9" s="1">
        <v>8973628</v>
      </c>
      <c r="B9" s="1" t="s">
        <v>5</v>
      </c>
      <c r="C9" s="2">
        <v>18</v>
      </c>
      <c r="D9" s="2">
        <v>19</v>
      </c>
      <c r="E9" s="3" t="str">
        <f t="shared" si="0"/>
        <v>Pass</v>
      </c>
      <c r="F9" t="str">
        <f t="shared" ca="1" si="1"/>
        <v>=IF(AND(C9&gt;=8,D9&gt;=12),"Pass","Fail")</v>
      </c>
    </row>
    <row r="10" spans="1:10" ht="18" x14ac:dyDescent="0.45">
      <c r="A10" s="1">
        <v>9185319</v>
      </c>
      <c r="B10" s="1" t="s">
        <v>11</v>
      </c>
      <c r="C10" s="2">
        <v>13</v>
      </c>
      <c r="D10" s="2">
        <v>19</v>
      </c>
      <c r="E10" s="3" t="str">
        <f t="shared" si="0"/>
        <v>Pass</v>
      </c>
      <c r="F10" t="str">
        <f t="shared" ca="1" si="1"/>
        <v>=IF(AND(C10&gt;=8,D10&gt;=12),"Pass","Fail")</v>
      </c>
    </row>
    <row r="11" spans="1:10" ht="18" x14ac:dyDescent="0.45">
      <c r="A11" s="1">
        <v>9245757</v>
      </c>
      <c r="B11" s="1" t="s">
        <v>7</v>
      </c>
      <c r="C11" s="2">
        <v>16</v>
      </c>
      <c r="D11" s="2">
        <v>14</v>
      </c>
      <c r="E11" s="3" t="str">
        <f t="shared" si="0"/>
        <v>Pass</v>
      </c>
      <c r="F11" t="str">
        <f t="shared" ca="1" si="1"/>
        <v>=IF(AND(C11&gt;=8,D11&gt;=12),"Pass","Fail")</v>
      </c>
    </row>
    <row r="12" spans="1:10" ht="18" x14ac:dyDescent="0.45">
      <c r="A12" s="1">
        <v>9100400</v>
      </c>
      <c r="B12" s="1" t="s">
        <v>7</v>
      </c>
      <c r="C12" s="2">
        <v>9</v>
      </c>
      <c r="D12" s="2">
        <v>17</v>
      </c>
      <c r="E12" s="3" t="str">
        <f t="shared" si="0"/>
        <v>Pass</v>
      </c>
      <c r="F12" t="str">
        <f t="shared" ca="1" si="1"/>
        <v>=IF(AND(C12&gt;=8,D12&gt;=12),"Pass","Fail")</v>
      </c>
    </row>
    <row r="13" spans="1:10" ht="18" x14ac:dyDescent="0.45">
      <c r="A13" s="1">
        <v>9119913</v>
      </c>
      <c r="B13" s="1" t="s">
        <v>7</v>
      </c>
      <c r="C13" s="2">
        <v>20</v>
      </c>
      <c r="D13" s="2">
        <v>14</v>
      </c>
      <c r="E13" s="3" t="str">
        <f t="shared" si="0"/>
        <v>Pass</v>
      </c>
      <c r="F13" t="str">
        <f t="shared" ca="1" si="1"/>
        <v>=IF(AND(C13&gt;=8,D13&gt;=12),"Pass","Fail")</v>
      </c>
    </row>
    <row r="14" spans="1:10" ht="18" x14ac:dyDescent="0.45">
      <c r="A14" s="1">
        <v>9143220</v>
      </c>
      <c r="B14" s="1" t="s">
        <v>7</v>
      </c>
      <c r="C14" s="2">
        <v>3</v>
      </c>
      <c r="D14" s="2">
        <v>12</v>
      </c>
      <c r="E14" s="3" t="str">
        <f t="shared" si="0"/>
        <v>Fail</v>
      </c>
      <c r="F14" t="str">
        <f t="shared" ca="1" si="1"/>
        <v>=IF(AND(C14&gt;=8,D14&gt;=12),"Pass","Fail")</v>
      </c>
    </row>
    <row r="15" spans="1:10" ht="18" x14ac:dyDescent="0.45">
      <c r="A15" s="1">
        <v>8957529</v>
      </c>
      <c r="B15" s="1" t="s">
        <v>7</v>
      </c>
      <c r="C15" s="2">
        <v>15</v>
      </c>
      <c r="D15" s="2">
        <v>12</v>
      </c>
      <c r="E15" s="3" t="str">
        <f t="shared" si="0"/>
        <v>Pass</v>
      </c>
      <c r="F15" t="str">
        <f t="shared" ca="1" si="1"/>
        <v>=IF(AND(C15&gt;=8,D15&gt;=12),"Pass","Fail")</v>
      </c>
    </row>
    <row r="16" spans="1:10" ht="18" x14ac:dyDescent="0.45">
      <c r="A16" s="1">
        <v>8927862</v>
      </c>
      <c r="B16" s="1" t="s">
        <v>7</v>
      </c>
      <c r="C16" s="2">
        <v>10</v>
      </c>
      <c r="D16" s="2">
        <v>19</v>
      </c>
      <c r="E16" s="3" t="str">
        <f t="shared" si="0"/>
        <v>Pass</v>
      </c>
      <c r="F16" t="str">
        <f t="shared" ca="1" si="1"/>
        <v>=IF(AND(C16&gt;=8,D16&gt;=12),"Pass","Fail")</v>
      </c>
    </row>
    <row r="17" spans="1:6" ht="18" x14ac:dyDescent="0.45">
      <c r="A17" s="1">
        <v>9131457</v>
      </c>
      <c r="B17" s="1" t="s">
        <v>14</v>
      </c>
      <c r="C17" s="2">
        <v>17</v>
      </c>
      <c r="D17" s="2">
        <v>16</v>
      </c>
      <c r="E17" s="3" t="str">
        <f t="shared" si="0"/>
        <v>Pass</v>
      </c>
      <c r="F17" t="str">
        <f t="shared" ca="1" si="1"/>
        <v>=IF(AND(C17&gt;=8,D17&gt;=12),"Pass","Fail")</v>
      </c>
    </row>
    <row r="18" spans="1:6" ht="18" x14ac:dyDescent="0.45">
      <c r="A18" s="1">
        <v>9172412</v>
      </c>
      <c r="B18" s="1" t="s">
        <v>14</v>
      </c>
      <c r="C18" s="2">
        <v>18</v>
      </c>
      <c r="D18" s="2">
        <v>20</v>
      </c>
      <c r="E18" s="3" t="str">
        <f t="shared" si="0"/>
        <v>Pass</v>
      </c>
      <c r="F18" t="str">
        <f t="shared" ca="1" si="1"/>
        <v>=IF(AND(C18&gt;=8,D18&gt;=12),"Pass","Fail")</v>
      </c>
    </row>
  </sheetData>
  <conditionalFormatting sqref="A1:E18">
    <cfRule type="expression" dxfId="5" priority="5">
      <formula>$E1="Fail"</formula>
    </cfRule>
    <cfRule type="expression" dxfId="4" priority="6">
      <formula>$E1="Pass"</formula>
    </cfRule>
  </conditionalFormatting>
  <conditionalFormatting sqref="H2">
    <cfRule type="expression" dxfId="3" priority="3">
      <formula>$E2="Fail"</formula>
    </cfRule>
    <cfRule type="expression" dxfId="2" priority="4">
      <formula>$E2="Pass"</formula>
    </cfRule>
  </conditionalFormatting>
  <conditionalFormatting sqref="I2">
    <cfRule type="expression" dxfId="1" priority="1">
      <formula>$E2="Fail"</formula>
    </cfRule>
    <cfRule type="expression" dxfId="0" priority="2">
      <formula>$E2="Pass"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zoomScale="130" zoomScaleNormal="130" workbookViewId="0">
      <selection activeCell="H8" sqref="H8"/>
    </sheetView>
  </sheetViews>
  <sheetFormatPr defaultRowHeight="15" x14ac:dyDescent="0.25"/>
  <cols>
    <col min="3" max="3" width="12.7109375" customWidth="1"/>
  </cols>
  <sheetData>
    <row r="2" spans="1:7" x14ac:dyDescent="0.25">
      <c r="A2">
        <v>37</v>
      </c>
      <c r="B2">
        <v>135</v>
      </c>
      <c r="C2" t="str">
        <f>IF(OR(A2&gt;50,A2="مازاد"),"a","b")</f>
        <v>b</v>
      </c>
      <c r="G2" s="3" t="s">
        <v>17</v>
      </c>
    </row>
    <row r="3" spans="1:7" x14ac:dyDescent="0.25">
      <c r="A3">
        <v>82</v>
      </c>
      <c r="B3">
        <v>62</v>
      </c>
      <c r="C3" t="str">
        <f t="shared" ref="C3:C14" si="0">IF(OR(A3&gt;50,A3="مازاد"),"a","b")</f>
        <v>a</v>
      </c>
      <c r="G3" s="3"/>
    </row>
    <row r="4" spans="1:7" x14ac:dyDescent="0.25">
      <c r="A4" s="3" t="s">
        <v>17</v>
      </c>
      <c r="B4">
        <v>175</v>
      </c>
      <c r="C4" t="str">
        <f t="shared" si="0"/>
        <v>a</v>
      </c>
    </row>
    <row r="5" spans="1:7" x14ac:dyDescent="0.25">
      <c r="A5">
        <v>33</v>
      </c>
      <c r="B5">
        <v>125</v>
      </c>
      <c r="C5" t="str">
        <f t="shared" si="0"/>
        <v>b</v>
      </c>
      <c r="D5" s="5" t="s">
        <v>17</v>
      </c>
      <c r="E5" s="6">
        <f>SUMIF(A2:A14,G2,B2:B14)</f>
        <v>340</v>
      </c>
    </row>
    <row r="6" spans="1:7" x14ac:dyDescent="0.25">
      <c r="A6">
        <v>83</v>
      </c>
      <c r="B6">
        <v>202</v>
      </c>
      <c r="C6" t="str">
        <f t="shared" si="0"/>
        <v>a</v>
      </c>
      <c r="D6" s="5" t="s">
        <v>18</v>
      </c>
      <c r="E6" s="5">
        <f>SUMIF(A2:A14,"&gt;50",B2:B14)</f>
        <v>819</v>
      </c>
    </row>
    <row r="7" spans="1:7" x14ac:dyDescent="0.25">
      <c r="A7">
        <v>83</v>
      </c>
      <c r="B7">
        <v>119</v>
      </c>
      <c r="C7" t="str">
        <f t="shared" si="0"/>
        <v>a</v>
      </c>
      <c r="F7">
        <f>E5+E6</f>
        <v>1159</v>
      </c>
    </row>
    <row r="8" spans="1:7" x14ac:dyDescent="0.25">
      <c r="A8">
        <v>68</v>
      </c>
      <c r="B8">
        <v>178</v>
      </c>
      <c r="C8" t="str">
        <f t="shared" si="0"/>
        <v>a</v>
      </c>
      <c r="F8">
        <f>SUMIF(C2:C14,C3,B2:B14)</f>
        <v>1159</v>
      </c>
    </row>
    <row r="9" spans="1:7" x14ac:dyDescent="0.25">
      <c r="A9">
        <v>95</v>
      </c>
      <c r="B9">
        <v>138</v>
      </c>
      <c r="C9" t="str">
        <f t="shared" si="0"/>
        <v>a</v>
      </c>
      <c r="F9">
        <f>SUMIFS(B2:B14,A2:A14,A4,A2:A14,"&gt;50")</f>
        <v>0</v>
      </c>
    </row>
    <row r="10" spans="1:7" x14ac:dyDescent="0.25">
      <c r="A10" s="3" t="s">
        <v>17</v>
      </c>
      <c r="B10">
        <v>52</v>
      </c>
      <c r="C10" t="str">
        <f t="shared" si="0"/>
        <v>a</v>
      </c>
    </row>
    <row r="11" spans="1:7" x14ac:dyDescent="0.25">
      <c r="A11">
        <v>71</v>
      </c>
      <c r="B11">
        <v>86</v>
      </c>
      <c r="C11" t="str">
        <f t="shared" si="0"/>
        <v>a</v>
      </c>
    </row>
    <row r="12" spans="1:7" x14ac:dyDescent="0.25">
      <c r="A12">
        <v>52</v>
      </c>
      <c r="B12">
        <v>34</v>
      </c>
      <c r="C12" t="str">
        <f t="shared" si="0"/>
        <v>a</v>
      </c>
    </row>
    <row r="13" spans="1:7" x14ac:dyDescent="0.25">
      <c r="A13" s="3" t="s">
        <v>17</v>
      </c>
      <c r="B13">
        <v>113</v>
      </c>
      <c r="C13" t="str">
        <f t="shared" si="0"/>
        <v>a</v>
      </c>
    </row>
    <row r="14" spans="1:7" x14ac:dyDescent="0.25">
      <c r="A14">
        <v>11</v>
      </c>
      <c r="B14">
        <v>86</v>
      </c>
      <c r="C14" t="str">
        <f t="shared" si="0"/>
        <v>b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7"/>
  <sheetViews>
    <sheetView zoomScale="150" zoomScaleNormal="150" workbookViewId="0">
      <selection activeCell="D3" sqref="D3:D7"/>
    </sheetView>
  </sheetViews>
  <sheetFormatPr defaultRowHeight="15" x14ac:dyDescent="0.25"/>
  <cols>
    <col min="7" max="7" width="15.42578125" bestFit="1" customWidth="1"/>
  </cols>
  <sheetData>
    <row r="3" spans="4:7" x14ac:dyDescent="0.25">
      <c r="D3" t="s">
        <v>19</v>
      </c>
      <c r="E3">
        <v>2</v>
      </c>
      <c r="G3" s="7">
        <f>DB(E4,E5,E6,E3,E7)</f>
        <v>1993750.0000000002</v>
      </c>
    </row>
    <row r="4" spans="4:7" x14ac:dyDescent="0.25">
      <c r="D4" t="s">
        <v>20</v>
      </c>
      <c r="E4">
        <v>10000000</v>
      </c>
    </row>
    <row r="5" spans="4:7" x14ac:dyDescent="0.25">
      <c r="D5" t="s">
        <v>21</v>
      </c>
      <c r="E5">
        <v>2000000</v>
      </c>
    </row>
    <row r="6" spans="4:7" x14ac:dyDescent="0.25">
      <c r="D6" t="s">
        <v>22</v>
      </c>
      <c r="E6">
        <v>5</v>
      </c>
    </row>
    <row r="7" spans="4:7" x14ac:dyDescent="0.25">
      <c r="D7" t="s">
        <v>23</v>
      </c>
      <c r="E7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9"/>
  <sheetViews>
    <sheetView workbookViewId="0">
      <selection activeCell="C5" sqref="C5:C9"/>
    </sheetView>
  </sheetViews>
  <sheetFormatPr defaultRowHeight="15" x14ac:dyDescent="0.25"/>
  <cols>
    <col min="6" max="6" width="15.42578125" bestFit="1" customWidth="1"/>
    <col min="7" max="7" width="11.28515625" bestFit="1" customWidth="1"/>
  </cols>
  <sheetData>
    <row r="5" spans="3:7" x14ac:dyDescent="0.25">
      <c r="C5" t="s">
        <v>19</v>
      </c>
      <c r="D5">
        <v>3</v>
      </c>
      <c r="F5" t="s">
        <v>24</v>
      </c>
      <c r="G5" t="s">
        <v>25</v>
      </c>
    </row>
    <row r="6" spans="3:7" x14ac:dyDescent="0.25">
      <c r="C6" t="s">
        <v>20</v>
      </c>
      <c r="D6">
        <v>15000000</v>
      </c>
      <c r="F6" s="8">
        <f>DDB(D6,D7,D8,D5)</f>
        <v>2222222.2222222225</v>
      </c>
    </row>
    <row r="7" spans="3:7" x14ac:dyDescent="0.25">
      <c r="C7" t="s">
        <v>21</v>
      </c>
      <c r="D7">
        <v>1000000</v>
      </c>
    </row>
    <row r="8" spans="3:7" x14ac:dyDescent="0.25">
      <c r="C8" t="s">
        <v>22</v>
      </c>
      <c r="D8">
        <v>6</v>
      </c>
    </row>
    <row r="9" spans="3:7" x14ac:dyDescent="0.25">
      <c r="C9" t="s">
        <v>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workbookViewId="0">
      <selection activeCell="E13" sqref="E13"/>
    </sheetView>
  </sheetViews>
  <sheetFormatPr defaultRowHeight="15" x14ac:dyDescent="0.25"/>
  <cols>
    <col min="6" max="6" width="15.42578125" bestFit="1" customWidth="1"/>
    <col min="7" max="8" width="1.7109375" customWidth="1"/>
    <col min="10" max="10" width="18.42578125" customWidth="1"/>
    <col min="11" max="11" width="16.42578125" bestFit="1" customWidth="1"/>
  </cols>
  <sheetData>
    <row r="1" spans="2:11" x14ac:dyDescent="0.25">
      <c r="B1" t="s">
        <v>28</v>
      </c>
    </row>
    <row r="3" spans="2:11" x14ac:dyDescent="0.25">
      <c r="I3" s="5" t="s">
        <v>26</v>
      </c>
      <c r="J3" s="5"/>
      <c r="K3" s="3" t="s">
        <v>27</v>
      </c>
    </row>
    <row r="4" spans="2:11" x14ac:dyDescent="0.25">
      <c r="I4" s="5">
        <v>1</v>
      </c>
      <c r="J4" s="9">
        <f t="shared" ref="J4:J9" si="0">SYD(cost,salvage,life,I4)</f>
        <v>4000000</v>
      </c>
      <c r="K4" s="10">
        <f>SUM(J$4:J4)</f>
        <v>4000000</v>
      </c>
    </row>
    <row r="5" spans="2:11" x14ac:dyDescent="0.25">
      <c r="C5" t="s">
        <v>19</v>
      </c>
      <c r="D5">
        <v>4</v>
      </c>
      <c r="F5" s="8">
        <f>SYD(D6,D7,D8,D5)</f>
        <v>2000000</v>
      </c>
      <c r="I5" s="5">
        <v>2</v>
      </c>
      <c r="J5" s="9">
        <f t="shared" si="0"/>
        <v>3333333.3333333335</v>
      </c>
      <c r="K5" s="10">
        <f>SUM(J$4:J5)</f>
        <v>7333333.333333334</v>
      </c>
    </row>
    <row r="6" spans="2:11" x14ac:dyDescent="0.25">
      <c r="C6" t="s">
        <v>20</v>
      </c>
      <c r="D6">
        <v>16000000</v>
      </c>
      <c r="I6" s="5">
        <v>3</v>
      </c>
      <c r="J6" s="9">
        <f t="shared" si="0"/>
        <v>2666666.6666666665</v>
      </c>
      <c r="K6" s="10">
        <f>SUM(J$4:J6)</f>
        <v>10000000</v>
      </c>
    </row>
    <row r="7" spans="2:11" x14ac:dyDescent="0.25">
      <c r="C7" t="s">
        <v>21</v>
      </c>
      <c r="D7">
        <v>2000000</v>
      </c>
      <c r="I7" s="5">
        <v>4</v>
      </c>
      <c r="J7" s="9">
        <f t="shared" si="0"/>
        <v>2000000</v>
      </c>
      <c r="K7" s="10">
        <f>SUM(J$4:J7)</f>
        <v>12000000</v>
      </c>
    </row>
    <row r="8" spans="2:11" x14ac:dyDescent="0.25">
      <c r="C8" t="s">
        <v>22</v>
      </c>
      <c r="D8">
        <v>6</v>
      </c>
      <c r="I8" s="5">
        <v>5</v>
      </c>
      <c r="J8" s="9">
        <f t="shared" si="0"/>
        <v>1333333.3333333333</v>
      </c>
      <c r="K8" s="10">
        <f>SUM(J$4:J8)</f>
        <v>13333333.333333334</v>
      </c>
    </row>
    <row r="9" spans="2:11" x14ac:dyDescent="0.25">
      <c r="I9" s="5">
        <v>6</v>
      </c>
      <c r="J9" s="9">
        <f t="shared" si="0"/>
        <v>666666.66666666663</v>
      </c>
      <c r="K9" s="10">
        <f>SUM(J$4:J9)</f>
        <v>14000000</v>
      </c>
    </row>
    <row r="10" spans="2:11" x14ac:dyDescent="0.25">
      <c r="I10" s="5"/>
      <c r="J10" s="9"/>
      <c r="K10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E11"/>
  <sheetViews>
    <sheetView zoomScale="110" zoomScaleNormal="110" workbookViewId="0">
      <selection activeCell="B10" sqref="B10"/>
    </sheetView>
  </sheetViews>
  <sheetFormatPr defaultRowHeight="15" x14ac:dyDescent="0.25"/>
  <cols>
    <col min="4" max="4" width="15.7109375" customWidth="1"/>
    <col min="5" max="5" width="16.5703125" bestFit="1" customWidth="1"/>
  </cols>
  <sheetData>
    <row r="4" spans="4:5" x14ac:dyDescent="0.25">
      <c r="D4" s="5" t="s">
        <v>29</v>
      </c>
      <c r="E4" s="11">
        <v>-500000000</v>
      </c>
    </row>
    <row r="5" spans="4:5" x14ac:dyDescent="0.25">
      <c r="D5" s="5" t="s">
        <v>30</v>
      </c>
      <c r="E5" s="11">
        <v>100000000</v>
      </c>
    </row>
    <row r="6" spans="4:5" x14ac:dyDescent="0.25">
      <c r="D6" s="5" t="s">
        <v>31</v>
      </c>
      <c r="E6" s="11">
        <v>125000000</v>
      </c>
    </row>
    <row r="7" spans="4:5" x14ac:dyDescent="0.25">
      <c r="D7" s="5" t="s">
        <v>32</v>
      </c>
      <c r="E7" s="11">
        <v>200000000</v>
      </c>
    </row>
    <row r="8" spans="4:5" x14ac:dyDescent="0.25">
      <c r="D8" s="5" t="s">
        <v>33</v>
      </c>
      <c r="E8" s="11">
        <v>100000000</v>
      </c>
    </row>
    <row r="9" spans="4:5" x14ac:dyDescent="0.25">
      <c r="D9" s="5" t="s">
        <v>34</v>
      </c>
      <c r="E9" s="11">
        <v>85000000</v>
      </c>
    </row>
    <row r="10" spans="4:5" x14ac:dyDescent="0.25">
      <c r="D10" s="5" t="s">
        <v>35</v>
      </c>
      <c r="E10" s="11">
        <v>160000000</v>
      </c>
    </row>
    <row r="11" spans="4:5" x14ac:dyDescent="0.25">
      <c r="E11" s="12">
        <f>IRR(E4:E10)</f>
        <v>0.13652401701644501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8"/>
  <sheetViews>
    <sheetView topLeftCell="D1" workbookViewId="0">
      <selection activeCell="H10" sqref="H10"/>
    </sheetView>
  </sheetViews>
  <sheetFormatPr defaultRowHeight="15" x14ac:dyDescent="0.25"/>
  <cols>
    <col min="4" max="4" width="15.42578125" bestFit="1" customWidth="1"/>
    <col min="7" max="7" width="15.42578125" bestFit="1" customWidth="1"/>
  </cols>
  <sheetData>
    <row r="3" spans="3:7" x14ac:dyDescent="0.25">
      <c r="C3" t="s">
        <v>36</v>
      </c>
      <c r="D3">
        <v>50000000</v>
      </c>
      <c r="F3" t="s">
        <v>36</v>
      </c>
      <c r="G3">
        <v>0</v>
      </c>
    </row>
    <row r="4" spans="3:7" x14ac:dyDescent="0.25">
      <c r="C4" t="s">
        <v>37</v>
      </c>
      <c r="D4">
        <f>0.28/4</f>
        <v>7.0000000000000007E-2</v>
      </c>
      <c r="F4" t="s">
        <v>37</v>
      </c>
      <c r="G4">
        <f>18%/12</f>
        <v>1.4999999999999999E-2</v>
      </c>
    </row>
    <row r="5" spans="3:7" x14ac:dyDescent="0.25">
      <c r="C5" t="s">
        <v>38</v>
      </c>
      <c r="D5">
        <f>4*4</f>
        <v>16</v>
      </c>
      <c r="F5" t="s">
        <v>38</v>
      </c>
      <c r="G5">
        <f>3*12</f>
        <v>36</v>
      </c>
    </row>
    <row r="6" spans="3:7" x14ac:dyDescent="0.25">
      <c r="C6" t="s">
        <v>39</v>
      </c>
      <c r="D6">
        <v>0</v>
      </c>
      <c r="F6" t="s">
        <v>39</v>
      </c>
      <c r="G6">
        <v>0</v>
      </c>
    </row>
    <row r="7" spans="3:7" x14ac:dyDescent="0.25">
      <c r="D7" s="7">
        <f>PMT(D4,D5,D3,,D6)</f>
        <v>-5292882.3863121402</v>
      </c>
      <c r="F7" t="s">
        <v>40</v>
      </c>
      <c r="G7">
        <v>180000000</v>
      </c>
    </row>
    <row r="8" spans="3:7" x14ac:dyDescent="0.25">
      <c r="F8" t="s">
        <v>41</v>
      </c>
      <c r="G8" s="7">
        <f>PMT(G4,G5,G3,G7,0)</f>
        <v>-3807431.1964650312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AND</vt:lpstr>
      <vt:lpstr>AND (3)</vt:lpstr>
      <vt:lpstr>AND (4)</vt:lpstr>
      <vt:lpstr>AND (2)</vt:lpstr>
      <vt:lpstr>Sheet2</vt:lpstr>
      <vt:lpstr>Sheet3</vt:lpstr>
      <vt:lpstr>Sheet4</vt:lpstr>
      <vt:lpstr>Sheet5</vt:lpstr>
      <vt:lpstr>Sheet6</vt:lpstr>
      <vt:lpstr>Sheet7</vt:lpstr>
      <vt:lpstr>cost</vt:lpstr>
      <vt:lpstr>life</vt:lpstr>
      <vt:lpstr>period</vt:lpstr>
      <vt:lpstr>salvage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2017-11-16T03:42:56Z</dcterms:created>
  <dcterms:modified xsi:type="dcterms:W3CDTF">2017-12-15T09:06:10Z</dcterms:modified>
</cp:coreProperties>
</file>