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1\"/>
    </mc:Choice>
  </mc:AlternateContent>
  <bookViews>
    <workbookView xWindow="0" yWindow="0" windowWidth="20490" windowHeight="7380" tabRatio="560" firstSheet="1" activeTab="6"/>
    <workbookView xWindow="0" yWindow="0" windowWidth="20490" windowHeight="7380" firstSheet="1" activeTab="1"/>
  </bookViews>
  <sheets>
    <sheet name="amaliati (2)" sheetId="11" state="hidden" r:id="rId1"/>
    <sheet name="amaliati" sheetId="1" r:id="rId2"/>
    <sheet name="setad" sheetId="2" state="hidden" r:id="rId3"/>
    <sheet name="مقایسه تیر و مرداد" sheetId="3" state="hidden" r:id="rId4"/>
    <sheet name="کارمزد سرپرست" sheetId="4" state="hidden" r:id="rId5"/>
    <sheet name="بیمه" sheetId="5" state="hidden" r:id="rId6"/>
    <sheet name="Print" sheetId="7" r:id="rId7"/>
    <sheet name="Print (2)" sheetId="8" state="hidden" r:id="rId8"/>
  </sheets>
  <definedNames>
    <definedName name="_xlnm.Print_Area" localSheetId="6">Print!$C$5:$S$40</definedName>
    <definedName name="_xlnm.Print_Area" localSheetId="4">'کارمزد سرپرست'!$A$1:$M$32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7" l="1"/>
  <c r="D29" i="7"/>
  <c r="E29" i="7"/>
  <c r="F29" i="7"/>
  <c r="G29" i="7"/>
  <c r="H29" i="7"/>
  <c r="I29" i="7"/>
  <c r="J29" i="7"/>
  <c r="K29" i="7"/>
  <c r="P21" i="7" s="1"/>
  <c r="D27" i="7"/>
  <c r="H27" i="7"/>
  <c r="D25" i="7"/>
  <c r="F25" i="7"/>
  <c r="G25" i="7"/>
  <c r="H25" i="7"/>
  <c r="I25" i="7"/>
  <c r="K25" i="7"/>
  <c r="D23" i="7"/>
  <c r="E23" i="7"/>
  <c r="F23" i="7"/>
  <c r="G23" i="7"/>
  <c r="H23" i="7"/>
  <c r="I23" i="7"/>
  <c r="J23" i="7"/>
  <c r="K23" i="7"/>
  <c r="P17" i="7" s="1"/>
  <c r="D21" i="7"/>
  <c r="H21" i="7"/>
  <c r="D19" i="7"/>
  <c r="G19" i="7"/>
  <c r="M11" i="7" s="1"/>
  <c r="H19" i="7"/>
  <c r="I19" i="7"/>
  <c r="J19" i="7"/>
  <c r="K19" i="7"/>
  <c r="P15" i="7" s="1"/>
  <c r="D17" i="7"/>
  <c r="J17" i="7"/>
  <c r="D15" i="7"/>
  <c r="G15" i="7"/>
  <c r="I15" i="7"/>
  <c r="K15" i="7"/>
  <c r="D13" i="7"/>
  <c r="J13" i="7"/>
  <c r="D11" i="7"/>
  <c r="I11" i="7"/>
  <c r="J11" i="7"/>
  <c r="K11" i="7"/>
  <c r="J8" i="7"/>
  <c r="M8" i="7"/>
  <c r="O8" i="7"/>
  <c r="N28" i="7"/>
  <c r="N27" i="7"/>
  <c r="N26" i="7"/>
  <c r="BV8" i="11" l="1"/>
  <c r="BU8" i="11"/>
  <c r="BT8" i="11"/>
  <c r="BS8" i="11"/>
  <c r="BR8" i="11"/>
  <c r="BQ8" i="11"/>
  <c r="BP8" i="11"/>
  <c r="BO8" i="11"/>
  <c r="BN8" i="11"/>
  <c r="BM8" i="11"/>
  <c r="BL8" i="11"/>
  <c r="BK8" i="11"/>
  <c r="BJ8" i="11"/>
  <c r="BI8" i="11"/>
  <c r="BH8" i="11"/>
  <c r="BG8" i="11"/>
  <c r="BF8" i="11"/>
  <c r="BE8" i="11"/>
  <c r="BD8" i="11"/>
  <c r="BC8" i="11"/>
  <c r="BB8" i="11"/>
  <c r="BY8" i="11" s="1"/>
  <c r="CF8" i="11" s="1"/>
  <c r="BA8" i="11"/>
  <c r="AZ8" i="11"/>
  <c r="G8" i="11"/>
  <c r="BV7" i="11"/>
  <c r="BU7" i="11"/>
  <c r="BT7" i="11"/>
  <c r="BS7" i="11"/>
  <c r="BR7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Y7" i="11" s="1"/>
  <c r="CF7" i="11" s="1"/>
  <c r="BC7" i="11"/>
  <c r="BA7" i="11"/>
  <c r="AZ7" i="11"/>
  <c r="BB7" i="11" s="1"/>
  <c r="G7" i="11"/>
  <c r="BV6" i="11"/>
  <c r="BU6" i="11"/>
  <c r="BT6" i="11"/>
  <c r="BS6" i="11"/>
  <c r="BR6" i="11"/>
  <c r="BQ6" i="11"/>
  <c r="BP6" i="11"/>
  <c r="BO6" i="11"/>
  <c r="BN6" i="11"/>
  <c r="BM6" i="11"/>
  <c r="BL6" i="11"/>
  <c r="BK6" i="11"/>
  <c r="BJ6" i="11"/>
  <c r="BI6" i="11"/>
  <c r="BH6" i="11"/>
  <c r="BG6" i="11"/>
  <c r="BF6" i="11"/>
  <c r="BE6" i="11"/>
  <c r="BD6" i="11"/>
  <c r="BC6" i="11"/>
  <c r="BB6" i="11"/>
  <c r="BY6" i="11" s="1"/>
  <c r="CF6" i="11" s="1"/>
  <c r="BA6" i="11"/>
  <c r="AZ6" i="11"/>
  <c r="G6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Y5" i="11" s="1"/>
  <c r="CF5" i="11" s="1"/>
  <c r="BC5" i="11"/>
  <c r="BA5" i="11"/>
  <c r="AZ5" i="11"/>
  <c r="BB5" i="11" s="1"/>
  <c r="G5" i="11"/>
  <c r="BV4" i="11"/>
  <c r="BU4" i="11"/>
  <c r="BT4" i="11"/>
  <c r="BS4" i="11"/>
  <c r="BR4" i="11"/>
  <c r="BQ4" i="11"/>
  <c r="BP4" i="11"/>
  <c r="BO4" i="11"/>
  <c r="BN4" i="11"/>
  <c r="BM4" i="11"/>
  <c r="BL4" i="11"/>
  <c r="BK4" i="11"/>
  <c r="BJ4" i="11"/>
  <c r="BI4" i="11"/>
  <c r="BH4" i="11"/>
  <c r="BG4" i="11"/>
  <c r="BF4" i="11"/>
  <c r="BE4" i="11"/>
  <c r="BD4" i="11"/>
  <c r="BC4" i="11"/>
  <c r="BA4" i="11"/>
  <c r="AZ4" i="11"/>
  <c r="BB4" i="11" s="1"/>
  <c r="BY4" i="11" s="1"/>
  <c r="G4" i="11"/>
  <c r="M12" i="7" l="1"/>
  <c r="P11" i="7"/>
  <c r="P14" i="7"/>
  <c r="P16" i="7"/>
  <c r="P19" i="7"/>
  <c r="P18" i="7"/>
  <c r="CC4" i="11"/>
  <c r="CF4" i="11" s="1"/>
  <c r="CF9" i="11" s="1"/>
  <c r="Q8" i="8"/>
  <c r="G4" i="1" l="1"/>
  <c r="AZ4" i="1"/>
  <c r="BB4" i="1" s="1"/>
  <c r="BA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G5" i="1"/>
  <c r="AZ5" i="1"/>
  <c r="BA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G6" i="1"/>
  <c r="AZ6" i="1"/>
  <c r="BA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G7" i="1"/>
  <c r="AZ7" i="1"/>
  <c r="BA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G8" i="1"/>
  <c r="AZ8" i="1"/>
  <c r="BA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Q8" i="7"/>
  <c r="BB7" i="1" l="1"/>
  <c r="P13" i="7"/>
  <c r="BY4" i="1"/>
  <c r="P12" i="7"/>
  <c r="BB5" i="1"/>
  <c r="BY5" i="1" s="1"/>
  <c r="BY7" i="1"/>
  <c r="CF7" i="1" s="1"/>
  <c r="BB8" i="1"/>
  <c r="BY8" i="1" s="1"/>
  <c r="CF8" i="1" s="1"/>
  <c r="BB6" i="1"/>
  <c r="BY6" i="1" s="1"/>
  <c r="CF6" i="1" s="1"/>
  <c r="CC4" i="1"/>
  <c r="CF4" i="1"/>
  <c r="F15" i="5"/>
  <c r="N24" i="7" l="1"/>
  <c r="M14" i="7" s="1"/>
  <c r="CF5" i="1"/>
  <c r="CF9" i="1" s="1"/>
  <c r="K2" i="5"/>
  <c r="K7" i="5"/>
  <c r="L23" i="5"/>
  <c r="J19" i="5"/>
  <c r="J20" i="5"/>
  <c r="K3" i="5"/>
  <c r="K4" i="5"/>
  <c r="K5" i="5"/>
  <c r="K6" i="5"/>
  <c r="K8" i="5"/>
  <c r="K9" i="5"/>
  <c r="K10" i="5"/>
  <c r="K11" i="5"/>
  <c r="K12" i="5"/>
  <c r="K13" i="5"/>
  <c r="K14" i="5"/>
  <c r="K15" i="5"/>
  <c r="K16" i="5"/>
  <c r="K17" i="5"/>
  <c r="K18" i="5"/>
  <c r="K21" i="5"/>
  <c r="K2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21" i="5"/>
  <c r="J22" i="5"/>
  <c r="J2" i="5"/>
  <c r="I23" i="5"/>
  <c r="C23" i="5"/>
  <c r="M15" i="7" l="1"/>
  <c r="N25" i="7" s="1"/>
  <c r="N29" i="7" s="1"/>
  <c r="K23" i="5"/>
  <c r="J23" i="5"/>
  <c r="E23" i="5"/>
  <c r="D23" i="5"/>
  <c r="F22" i="5" l="1"/>
  <c r="F21" i="5"/>
  <c r="F18" i="5"/>
  <c r="F17" i="5"/>
  <c r="F16" i="5"/>
  <c r="F2" i="5"/>
  <c r="F3" i="5"/>
  <c r="F4" i="5"/>
  <c r="F5" i="5"/>
  <c r="F6" i="5"/>
  <c r="F7" i="5"/>
  <c r="F8" i="5"/>
  <c r="F9" i="5"/>
  <c r="F10" i="5"/>
  <c r="F11" i="5"/>
  <c r="F12" i="5"/>
  <c r="F13" i="5"/>
  <c r="F14" i="5"/>
  <c r="F23" i="5" l="1"/>
  <c r="J29" i="4"/>
  <c r="J30" i="4" s="1"/>
  <c r="J12" i="4"/>
  <c r="J11" i="4"/>
  <c r="G11" i="4"/>
  <c r="G12" i="4" s="1"/>
  <c r="I30" i="4" l="1"/>
  <c r="I29" i="4"/>
  <c r="H29" i="4"/>
  <c r="H30" i="4" s="1"/>
  <c r="I11" i="4"/>
  <c r="H11" i="4"/>
  <c r="C11" i="4"/>
  <c r="C29" i="4"/>
  <c r="C30" i="4" s="1"/>
  <c r="C31" i="4" s="1"/>
  <c r="C32" i="4" s="1"/>
  <c r="I12" i="4" l="1"/>
  <c r="H12" i="4"/>
  <c r="C12" i="4"/>
  <c r="C13" i="4" s="1"/>
  <c r="C14" i="4" s="1"/>
  <c r="M12" i="2" l="1"/>
  <c r="M14" i="2"/>
  <c r="M15" i="2"/>
  <c r="M16" i="2"/>
  <c r="L13" i="2"/>
  <c r="L11" i="2"/>
  <c r="M11" i="2" s="1"/>
  <c r="L10" i="2"/>
  <c r="M10" i="2" s="1"/>
  <c r="L9" i="2"/>
  <c r="M9" i="2" s="1"/>
  <c r="L7" i="2"/>
  <c r="K12" i="2" l="1"/>
  <c r="W16" i="2" l="1"/>
  <c r="C13" i="2"/>
  <c r="M13" i="2" s="1"/>
  <c r="C8" i="2"/>
  <c r="M8" i="2" s="1"/>
  <c r="C7" i="2"/>
  <c r="M7" i="2" s="1"/>
  <c r="J12" i="3" l="1"/>
  <c r="K4" i="3"/>
  <c r="M4" i="3" s="1"/>
  <c r="J14" i="3"/>
  <c r="K7" i="3"/>
  <c r="M7" i="3" s="1"/>
  <c r="J26" i="3"/>
  <c r="K24" i="3"/>
  <c r="M24" i="3" s="1"/>
  <c r="K23" i="3"/>
  <c r="M23" i="3" s="1"/>
  <c r="J18" i="3"/>
  <c r="K18" i="3"/>
  <c r="M18" i="3" s="1"/>
  <c r="J4" i="3"/>
  <c r="K14" i="3"/>
  <c r="M14" i="3" s="1"/>
  <c r="J7" i="3"/>
  <c r="K11" i="3"/>
  <c r="M11" i="3" s="1"/>
  <c r="K12" i="3" l="1"/>
  <c r="M12" i="3" s="1"/>
  <c r="K26" i="3"/>
  <c r="M26" i="3" s="1"/>
  <c r="J5" i="3"/>
  <c r="K5" i="3"/>
  <c r="M5" i="3" s="1"/>
  <c r="J19" i="3"/>
  <c r="K19" i="3"/>
  <c r="M19" i="3" s="1"/>
  <c r="J8" i="3"/>
  <c r="K8" i="3"/>
  <c r="M8" i="3" s="1"/>
  <c r="J17" i="3"/>
  <c r="K17" i="3"/>
  <c r="M17" i="3" s="1"/>
  <c r="J23" i="3"/>
  <c r="J11" i="3"/>
  <c r="J24" i="3"/>
  <c r="K3" i="3" l="1"/>
  <c r="M3" i="3" s="1"/>
  <c r="J3" i="3" l="1"/>
  <c r="Z5" i="2" l="1"/>
</calcChain>
</file>

<file path=xl/sharedStrings.xml><?xml version="1.0" encoding="utf-8"?>
<sst xmlns="http://schemas.openxmlformats.org/spreadsheetml/2006/main" count="670" uniqueCount="253">
  <si>
    <t>نام</t>
  </si>
  <si>
    <t>تعداد پایانه</t>
  </si>
  <si>
    <t>معمولی</t>
  </si>
  <si>
    <t>درصد بازرسی</t>
  </si>
  <si>
    <t>پشتیبانی</t>
  </si>
  <si>
    <t>نصب</t>
  </si>
  <si>
    <t>فسخ</t>
  </si>
  <si>
    <t>بازاریابی</t>
  </si>
  <si>
    <t>تعداد تراکنش</t>
  </si>
  <si>
    <t>تعداد بازرسی بین 95 تا96</t>
  </si>
  <si>
    <t>هزینه رفت و امد</t>
  </si>
  <si>
    <t>روز اول</t>
  </si>
  <si>
    <t>روز دوم</t>
  </si>
  <si>
    <t>روز سوم</t>
  </si>
  <si>
    <t>روز چهارم</t>
  </si>
  <si>
    <t>مونیتورینگ</t>
  </si>
  <si>
    <t xml:space="preserve">معمولی </t>
  </si>
  <si>
    <t>VIP</t>
  </si>
  <si>
    <t>حقوق</t>
  </si>
  <si>
    <t>VVIP</t>
  </si>
  <si>
    <t>تعداد</t>
  </si>
  <si>
    <t>مبلغ</t>
  </si>
  <si>
    <t>محاسبه نهایی</t>
  </si>
  <si>
    <t>حقوق ثابت</t>
  </si>
  <si>
    <t>ورود به نمایندگی</t>
  </si>
  <si>
    <t xml:space="preserve">هزینه رفت و </t>
  </si>
  <si>
    <t>امد</t>
  </si>
  <si>
    <t>بهزاد اسکندری</t>
  </si>
  <si>
    <t>اکبر آهنگر</t>
  </si>
  <si>
    <t>فرشاد پاشایی</t>
  </si>
  <si>
    <t>علیرضا چکوری</t>
  </si>
  <si>
    <t>حسین قاسمی</t>
  </si>
  <si>
    <t>حامد میرشاه مرادی</t>
  </si>
  <si>
    <t>پوریا شهرآشوب</t>
  </si>
  <si>
    <t>بهمن طهماسبی</t>
  </si>
  <si>
    <t xml:space="preserve">مهران غریبی </t>
  </si>
  <si>
    <t>پیمان قبادی هفشجانی</t>
  </si>
  <si>
    <t>شایان قدیمی بنه کهل</t>
  </si>
  <si>
    <t>امید یل</t>
  </si>
  <si>
    <t>مهدی حسینی</t>
  </si>
  <si>
    <t>علیرضا ناجی</t>
  </si>
  <si>
    <t>محمد جواد مرعشی</t>
  </si>
  <si>
    <t>پدیدار</t>
  </si>
  <si>
    <t>سحر خاکسار</t>
  </si>
  <si>
    <t>سعید صحرایی</t>
  </si>
  <si>
    <t>مهتاش فداکار</t>
  </si>
  <si>
    <t>کبری شاه مرادی</t>
  </si>
  <si>
    <t>یوسفی</t>
  </si>
  <si>
    <t>فرزانه مشهدی</t>
  </si>
  <si>
    <t>میعاد نخعی</t>
  </si>
  <si>
    <t>نوروزی</t>
  </si>
  <si>
    <t>محمد آهنگر</t>
  </si>
  <si>
    <t>مسعود علینژاد</t>
  </si>
  <si>
    <t xml:space="preserve">تعداد بازرسی بالای  95 </t>
  </si>
  <si>
    <t>0.9794</t>
  </si>
  <si>
    <t>0.9510</t>
  </si>
  <si>
    <t>0.9517</t>
  </si>
  <si>
    <t>0.9347</t>
  </si>
  <si>
    <t>محاسبات قانونی</t>
  </si>
  <si>
    <t>ساعت کارکرد</t>
  </si>
  <si>
    <t>اضافه کار</t>
  </si>
  <si>
    <t>کسر کار</t>
  </si>
  <si>
    <t>مرخصی ساعتی</t>
  </si>
  <si>
    <t>روز کارکرد</t>
  </si>
  <si>
    <t>مرخصی استحقاقی</t>
  </si>
  <si>
    <t>مرخصی استعلاجی</t>
  </si>
  <si>
    <t>مرخصی بدون حقوق</t>
  </si>
  <si>
    <t>مبلغ اضافه کاری</t>
  </si>
  <si>
    <t>حق مسکن</t>
  </si>
  <si>
    <t>بن کارگری</t>
  </si>
  <si>
    <t>حق اولاد</t>
  </si>
  <si>
    <t>حق ماموریت</t>
  </si>
  <si>
    <t>کمک هزینه پوشاک</t>
  </si>
  <si>
    <t>ایاب و ذهاب</t>
  </si>
  <si>
    <t>جمع حقوق و مزایا مشمول مالیات</t>
  </si>
  <si>
    <t>جمع حقوق و مزایا مشمول بیمه</t>
  </si>
  <si>
    <t>بیمه سهم کارگر</t>
  </si>
  <si>
    <t>مساعده</t>
  </si>
  <si>
    <t>مالیات</t>
  </si>
  <si>
    <t>خالص قابل پرداخت</t>
  </si>
  <si>
    <t>اقسات</t>
  </si>
  <si>
    <t>حقوق پایه قانونی 31 روز</t>
  </si>
  <si>
    <t>مبلغ ساعتی</t>
  </si>
  <si>
    <t>مبلغ توافقی ماهانه</t>
  </si>
  <si>
    <t>ساعتی</t>
  </si>
  <si>
    <t>کسر مالیات</t>
  </si>
  <si>
    <t>کسر قسط</t>
  </si>
  <si>
    <t>کسر حق بیمه سهم کارگر</t>
  </si>
  <si>
    <t>کسر مساعده</t>
  </si>
  <si>
    <t>حقوق ثابت پرسنل ستادی</t>
  </si>
  <si>
    <t>پرداخت نهایی</t>
  </si>
  <si>
    <t xml:space="preserve">مبلغ خالص پرداخت </t>
  </si>
  <si>
    <t>مبلغ ناخالص</t>
  </si>
  <si>
    <t>بهزاداسکندری</t>
  </si>
  <si>
    <t>اکبرآهنگر</t>
  </si>
  <si>
    <t>فرشادپاشایی</t>
  </si>
  <si>
    <t xml:space="preserve"> علیرضا چکوری</t>
  </si>
  <si>
    <t>خدیجه احمدی</t>
  </si>
  <si>
    <t>رقیه قربانی</t>
  </si>
  <si>
    <t xml:space="preserve">حامد میر شاه مرادی </t>
  </si>
  <si>
    <t>سعید صحرائی</t>
  </si>
  <si>
    <t>علیرضا برغمدی</t>
  </si>
  <si>
    <t>مهران غریبی</t>
  </si>
  <si>
    <t>محمد حسینی</t>
  </si>
  <si>
    <t>محمد رضا مرادی</t>
  </si>
  <si>
    <t xml:space="preserve">سید مهدی حسینی مشتقین </t>
  </si>
  <si>
    <t>طاهره نوروزی</t>
  </si>
  <si>
    <t>علیرضا یوسفی</t>
  </si>
  <si>
    <t>تیر</t>
  </si>
  <si>
    <t>مرداد</t>
  </si>
  <si>
    <t>مرداد ویرایش 2</t>
  </si>
  <si>
    <t>جمع کل دستگاه</t>
  </si>
  <si>
    <t>تشویق مدیریتی</t>
  </si>
  <si>
    <t>تراکنش</t>
  </si>
  <si>
    <t>پیمان قبادی</t>
  </si>
  <si>
    <t>محمدرضا مرادی</t>
  </si>
  <si>
    <t>جمع</t>
  </si>
  <si>
    <t>جمع نهایی</t>
  </si>
  <si>
    <t>سید مهدی حسینی</t>
  </si>
  <si>
    <t>شایان قدیمی</t>
  </si>
  <si>
    <t>کارمزد فصل چهارم بازرسی دفتر تهران</t>
  </si>
  <si>
    <t>کارمزد فصل چهارم بازرسی دفتر'گیلاوند</t>
  </si>
  <si>
    <t>هزينه بيمه اي  سهم شركت</t>
  </si>
  <si>
    <t>حق بيمه اي  سهم پرسنل</t>
  </si>
  <si>
    <t>جمع کل 30% بیمه</t>
  </si>
  <si>
    <t>ردیف</t>
  </si>
  <si>
    <t>نام و نام خانوادگی</t>
  </si>
  <si>
    <t xml:space="preserve">دستمزد روزانه </t>
  </si>
  <si>
    <t>دستمزد ماهانه</t>
  </si>
  <si>
    <t>مزایای ماهانه مشمول</t>
  </si>
  <si>
    <t>مزایای ماهانه  غیر مشمول</t>
  </si>
  <si>
    <t>حق بیمه سهم کارگر واریز شد</t>
  </si>
  <si>
    <t>نام و نام خانوادگی:</t>
  </si>
  <si>
    <t>شماره بیمه:</t>
  </si>
  <si>
    <t>کد پرسنلی:</t>
  </si>
  <si>
    <t>کد ملی:</t>
  </si>
  <si>
    <t>659-9854443</t>
  </si>
  <si>
    <t>عنوان</t>
  </si>
  <si>
    <t>تعداد تراکنش مشمول پرداخت</t>
  </si>
  <si>
    <t>مبلغ کل</t>
  </si>
  <si>
    <t>حقوق پایه</t>
  </si>
  <si>
    <t>کسورات کیفیت بازرسی</t>
  </si>
  <si>
    <t>شبکه</t>
  </si>
  <si>
    <t>عدم تحقق هفتگی</t>
  </si>
  <si>
    <t>درصد پیشرفت</t>
  </si>
  <si>
    <t>فعال</t>
  </si>
  <si>
    <t>تاخیر نصب</t>
  </si>
  <si>
    <t>98/.76%</t>
  </si>
  <si>
    <t>بازرسی دوره چهارم</t>
  </si>
  <si>
    <t>کنترل کیفی نصب</t>
  </si>
  <si>
    <t>مفقودی</t>
  </si>
  <si>
    <t>کنترل کیفی پروژه</t>
  </si>
  <si>
    <t>تعرفه محاسباتی</t>
  </si>
  <si>
    <t>تعداد مشمول پرداخت</t>
  </si>
  <si>
    <t>بازاریابی پوز</t>
  </si>
  <si>
    <t>تاخیر پشتیبانی</t>
  </si>
  <si>
    <t>کنترل کیفی پشتیبانی</t>
  </si>
  <si>
    <t>کارمزد تراکنش</t>
  </si>
  <si>
    <t>کنترل کیفی</t>
  </si>
  <si>
    <t>هفتگی</t>
  </si>
  <si>
    <t>پروژه</t>
  </si>
  <si>
    <t>تاخیر</t>
  </si>
  <si>
    <t>تشویقی مدیریتی</t>
  </si>
  <si>
    <t>تاخیر متوالی</t>
  </si>
  <si>
    <t>طرح انگیزشی</t>
  </si>
  <si>
    <t>غیبت</t>
  </si>
  <si>
    <t>عمومی</t>
  </si>
  <si>
    <t>بیمه سهم کارمند</t>
  </si>
  <si>
    <t>تعداد روز بیمه</t>
  </si>
  <si>
    <t>تعداد روز سهم کارفرما</t>
  </si>
  <si>
    <t>قیمت</t>
  </si>
  <si>
    <t>فرم تسویه حساب</t>
  </si>
  <si>
    <t>مزایا ودرآمد</t>
  </si>
  <si>
    <t>بازرسی</t>
  </si>
  <si>
    <t>کسورات عملکردی</t>
  </si>
  <si>
    <t>بازاریابی و نصب</t>
  </si>
  <si>
    <t>حقوق ماهیانه</t>
  </si>
  <si>
    <t>تعداد پایانه غیر فعال</t>
  </si>
  <si>
    <t>درآمد بازرسی</t>
  </si>
  <si>
    <t>فعالسازی</t>
  </si>
  <si>
    <t>مبلغ تائید شده جهت پرداخت</t>
  </si>
  <si>
    <t>مانده انتقالی به فیش بعد</t>
  </si>
  <si>
    <t>حسابداری</t>
  </si>
  <si>
    <t>مبلغ ناخالص عملکرد</t>
  </si>
  <si>
    <t>مجموع کسورات</t>
  </si>
  <si>
    <t>مانده از فیش قبل</t>
  </si>
  <si>
    <t>بازاریابی ونصب</t>
  </si>
  <si>
    <t>پشتیبانی و پروژه</t>
  </si>
  <si>
    <t>عمومی و انضباطی</t>
  </si>
  <si>
    <t>قانونی</t>
  </si>
  <si>
    <t>تشویقی</t>
  </si>
  <si>
    <t>کسر مساعده با ارزیابی پرداخت شده طی دوره</t>
  </si>
  <si>
    <t>بیمه</t>
  </si>
  <si>
    <t>بیمه سهم کارفرما</t>
  </si>
  <si>
    <t>مجموع هزینه ای شرکت</t>
  </si>
  <si>
    <t>کسر اقساط وام</t>
  </si>
  <si>
    <t>تعداد روز سهم کارمند</t>
  </si>
  <si>
    <t>درصد فعال</t>
  </si>
  <si>
    <t>کسورات پشتیبانی</t>
  </si>
  <si>
    <t>حقوق ماهانه</t>
  </si>
  <si>
    <t>اطلاعات عملکردی</t>
  </si>
  <si>
    <t>کسورات بازرسی</t>
  </si>
  <si>
    <t>گزارش آماری بازرسی</t>
  </si>
  <si>
    <t xml:space="preserve">شرکت پردازش افق درفک </t>
  </si>
  <si>
    <t>ماه: 4</t>
  </si>
  <si>
    <t>سال مالی: 1396</t>
  </si>
  <si>
    <t xml:space="preserve">عنوان </t>
  </si>
  <si>
    <t xml:space="preserve">بازرسی دوره سوم </t>
  </si>
  <si>
    <t xml:space="preserve">مبلغ کل فعال </t>
  </si>
  <si>
    <t>ع مزایا و درآمد</t>
  </si>
  <si>
    <t>مجمو</t>
  </si>
  <si>
    <t xml:space="preserve">انه </t>
  </si>
  <si>
    <t>حقوق ماه</t>
  </si>
  <si>
    <t>صب</t>
  </si>
  <si>
    <t>بازاریابی و ن</t>
  </si>
  <si>
    <t>تعداد تعرفه محاسباتی</t>
  </si>
  <si>
    <t xml:space="preserve">تاخیر متوالی </t>
  </si>
  <si>
    <t>اینجانب ............................................................. بابت تمامی مدت کارکرد خود تا تاریخ ........................................................ نزد شرکت پردازش افق درفک وفق قانون و مقررات قانون کار تمامی حق السعی و حق سنوات و عیدی و غیره را مستند به ماده 34 قانون کار دریافت نموده و با امضا ذیل این گواهی اعلام میدارم که از کارفرمای خود کمال رضایت را داشته و در آینده هیچگونه ادعائی نسبت به ایشان در خصوص حق و حقوق و مزایا و غیره در ایام کارکرد خود نداشته  و در صورت طرح هرگونه ادعائی از طرف بنده ، وکیل یا قائم مقام قانونی من ادعای مطروحه قابلیت استماع و ترتیب اثر نخواهد داشت.</t>
  </si>
  <si>
    <t>محل واریز: حساب شخصی ............................................. کارت خرید حقوقی............................................ کارت هدیه..........................................</t>
  </si>
  <si>
    <t>نام و نام خانوادگی: امضا و اثر انگشت:</t>
  </si>
  <si>
    <t xml:space="preserve">خالص قابل پرداخت </t>
  </si>
  <si>
    <t>انتخاب شخص:</t>
  </si>
  <si>
    <t>هزینه رفت و آمد</t>
  </si>
  <si>
    <t>مزایا و درآمد</t>
  </si>
  <si>
    <t>مبلغ (ریال)</t>
  </si>
  <si>
    <t>کسورات نصب</t>
  </si>
  <si>
    <t>حق کارگر</t>
  </si>
  <si>
    <t>مالیات بر حقوق</t>
  </si>
  <si>
    <t>جمع کل کسورات</t>
  </si>
  <si>
    <t>تعداد کل پایانه</t>
  </si>
  <si>
    <t>تعداد پایانه معمولی</t>
  </si>
  <si>
    <t>تعرفه محاسباتی معمولی</t>
  </si>
  <si>
    <t>تعداد روز اول</t>
  </si>
  <si>
    <t>تعرفه روز اول</t>
  </si>
  <si>
    <t>تعداد روز دوم</t>
  </si>
  <si>
    <t>تعرفه روز دوم</t>
  </si>
  <si>
    <t>تعداد روز سوم</t>
  </si>
  <si>
    <t>تعرفه 1</t>
  </si>
  <si>
    <t>تعرفه 2</t>
  </si>
  <si>
    <t>تعرفه 3</t>
  </si>
  <si>
    <t>NIP</t>
  </si>
  <si>
    <t>nnIP</t>
  </si>
  <si>
    <t>تعداد روز لازم</t>
  </si>
  <si>
    <t>کسورات</t>
  </si>
  <si>
    <t>کد پرسنلی</t>
  </si>
  <si>
    <t>کد ملی</t>
  </si>
  <si>
    <t>شماره بیمه</t>
  </si>
  <si>
    <t>درصد پیشرفت با حقوق ثابت</t>
  </si>
  <si>
    <t>تعداد بازرسی بالای 95</t>
  </si>
  <si>
    <t>کسر برداشت روز سوم</t>
  </si>
  <si>
    <t>تعداد پایانه VIP</t>
  </si>
  <si>
    <t>تعرفه محاسباتی VIP</t>
  </si>
  <si>
    <t>شرکت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</si>
</sst>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1"/>
      <color rgb="FFFF0000"/>
      <name val="Arial"/>
      <family val="2"/>
      <charset val="178"/>
      <scheme val="minor"/>
    </font>
    <font>
      <b/>
      <sz val="12"/>
      <color theme="1"/>
      <name val="B Titr"/>
      <charset val="178"/>
    </font>
    <font>
      <sz val="11"/>
      <color theme="1"/>
      <name val="B Nazanin"/>
      <charset val="178"/>
    </font>
    <font>
      <b/>
      <sz val="12"/>
      <color theme="0"/>
      <name val="B Nazanin"/>
      <charset val="178"/>
    </font>
    <font>
      <b/>
      <sz val="12"/>
      <color theme="1"/>
      <name val="B Nazanin"/>
      <charset val="178"/>
    </font>
    <font>
      <sz val="11"/>
      <color rgb="FF000000"/>
      <name val="Arial"/>
      <family val="2"/>
      <scheme val="minor"/>
    </font>
    <font>
      <sz val="8.5"/>
      <color rgb="FF000000"/>
      <name val="B Nazanin"/>
      <charset val="178"/>
    </font>
    <font>
      <sz val="9"/>
      <color rgb="FF000000"/>
      <name val="B Nazanin"/>
      <charset val="178"/>
    </font>
    <font>
      <b/>
      <u/>
      <sz val="8.5"/>
      <color rgb="FF000000"/>
      <name val="B Nazanin"/>
      <charset val="178"/>
    </font>
    <font>
      <b/>
      <sz val="8.5"/>
      <color rgb="FF000000"/>
      <name val="B Nazanin"/>
      <charset val="178"/>
    </font>
    <font>
      <b/>
      <sz val="8.5"/>
      <color rgb="FF000000"/>
      <name val="B Titr"/>
      <charset val="178"/>
    </font>
    <font>
      <b/>
      <sz val="8.8000000000000007"/>
      <color rgb="FF000000"/>
      <name val="B Titr"/>
      <charset val="178"/>
    </font>
    <font>
      <sz val="8.8000000000000007"/>
      <color rgb="FF000000"/>
      <name val="B Nazanin"/>
      <charset val="178"/>
    </font>
    <font>
      <b/>
      <u/>
      <sz val="8.8000000000000007"/>
      <color rgb="FF000000"/>
      <name val="B Nazanin"/>
      <charset val="178"/>
    </font>
    <font>
      <b/>
      <sz val="8.8000000000000007"/>
      <color rgb="FF000000"/>
      <name val="B Nazanin"/>
      <charset val="178"/>
    </font>
    <font>
      <sz val="8.8000000000000007"/>
      <color theme="1"/>
      <name val="B Nazanin"/>
      <charset val="178"/>
    </font>
    <font>
      <sz val="8.8000000000000007"/>
      <color rgb="FF000000"/>
      <name val="B Titr"/>
      <charset val="178"/>
    </font>
    <font>
      <b/>
      <sz val="14"/>
      <color rgb="FF000000"/>
      <name val="B Titr"/>
      <charset val="178"/>
    </font>
    <font>
      <sz val="8"/>
      <color rgb="FF000000"/>
      <name val="B Titr"/>
      <charset val="178"/>
    </font>
    <font>
      <sz val="7"/>
      <color rgb="FF000000"/>
      <name val="B Titr"/>
      <charset val="178"/>
    </font>
    <font>
      <b/>
      <sz val="8"/>
      <color rgb="FF000000"/>
      <name val="B Nazanin"/>
      <charset val="178"/>
    </font>
  </fonts>
  <fills count="2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EEE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medium">
        <color rgb="FF000000"/>
      </bottom>
      <diagonal/>
    </border>
    <border>
      <left/>
      <right/>
      <top style="thick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ck">
        <color indexed="64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19" borderId="30">
      <alignment horizontal="center" vertical="center"/>
    </xf>
    <xf numFmtId="0" fontId="18" fillId="20" borderId="30">
      <alignment horizontal="center" vertical="center" wrapText="1" readingOrder="2"/>
    </xf>
    <xf numFmtId="0" fontId="14" fillId="18" borderId="41">
      <alignment horizontal="center" vertical="center" wrapText="1" readingOrder="2"/>
    </xf>
    <xf numFmtId="0" fontId="18" fillId="20" borderId="1">
      <alignment horizontal="center" vertical="center" wrapText="1" readingOrder="2"/>
    </xf>
  </cellStyleXfs>
  <cellXfs count="307">
    <xf numFmtId="0" fontId="0" fillId="0" borderId="0" xfId="0"/>
    <xf numFmtId="3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3" fontId="0" fillId="7" borderId="0" xfId="0" applyNumberFormat="1" applyFill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3" fillId="8" borderId="9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9" borderId="1" xfId="0" applyNumberFormat="1" applyFill="1" applyBorder="1" applyAlignment="1">
      <alignment horizontal="center" vertical="center"/>
    </xf>
    <xf numFmtId="3" fontId="0" fillId="0" borderId="0" xfId="0" applyNumberFormat="1"/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/>
    <xf numFmtId="0" fontId="0" fillId="0" borderId="0" xfId="0" applyAlignment="1">
      <alignment horizontal="center"/>
    </xf>
    <xf numFmtId="0" fontId="0" fillId="0" borderId="12" xfId="0" applyBorder="1" applyAlignment="1"/>
    <xf numFmtId="0" fontId="0" fillId="0" borderId="1" xfId="0" applyBorder="1"/>
    <xf numFmtId="3" fontId="4" fillId="0" borderId="1" xfId="0" applyNumberFormat="1" applyFont="1" applyBorder="1" applyAlignment="1">
      <alignment horizontal="center" vertical="center"/>
    </xf>
    <xf numFmtId="9" fontId="0" fillId="0" borderId="1" xfId="0" applyNumberFormat="1" applyBorder="1"/>
    <xf numFmtId="3" fontId="0" fillId="0" borderId="12" xfId="0" applyNumberFormat="1" applyBorder="1" applyAlignment="1"/>
    <xf numFmtId="3" fontId="0" fillId="0" borderId="2" xfId="0" applyNumberFormat="1" applyBorder="1"/>
    <xf numFmtId="3" fontId="0" fillId="0" borderId="4" xfId="0" applyNumberFormat="1" applyFill="1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3" fontId="0" fillId="6" borderId="1" xfId="0" applyNumberFormat="1" applyFill="1" applyBorder="1"/>
    <xf numFmtId="0" fontId="0" fillId="0" borderId="4" xfId="0" applyFill="1" applyBorder="1"/>
    <xf numFmtId="3" fontId="0" fillId="2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6" borderId="2" xfId="0" applyNumberFormat="1" applyFill="1" applyBorder="1"/>
    <xf numFmtId="3" fontId="0" fillId="0" borderId="4" xfId="0" applyNumberFormat="1" applyBorder="1"/>
    <xf numFmtId="3" fontId="5" fillId="10" borderId="13" xfId="0" applyNumberFormat="1" applyFont="1" applyFill="1" applyBorder="1" applyAlignment="1">
      <alignment horizontal="center" vertical="center" wrapText="1"/>
    </xf>
    <xf numFmtId="3" fontId="6" fillId="11" borderId="6" xfId="0" applyNumberFormat="1" applyFont="1" applyFill="1" applyBorder="1" applyAlignment="1">
      <alignment horizontal="center" vertical="center"/>
    </xf>
    <xf numFmtId="3" fontId="6" fillId="12" borderId="6" xfId="0" applyNumberFormat="1" applyFont="1" applyFill="1" applyBorder="1" applyAlignment="1">
      <alignment horizontal="center" vertical="center"/>
    </xf>
    <xf numFmtId="0" fontId="0" fillId="6" borderId="0" xfId="0" applyFill="1"/>
    <xf numFmtId="3" fontId="0" fillId="6" borderId="6" xfId="0" applyNumberFormat="1" applyFill="1" applyBorder="1" applyAlignment="1">
      <alignment horizontal="center" vertical="center"/>
    </xf>
    <xf numFmtId="3" fontId="0" fillId="6" borderId="0" xfId="0" applyNumberForma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0" fontId="0" fillId="6" borderId="1" xfId="0" applyFill="1" applyBorder="1"/>
    <xf numFmtId="3" fontId="5" fillId="10" borderId="14" xfId="0" applyNumberFormat="1" applyFont="1" applyFill="1" applyBorder="1" applyAlignment="1">
      <alignment horizontal="center" vertical="center" wrapText="1"/>
    </xf>
    <xf numFmtId="3" fontId="6" fillId="13" borderId="1" xfId="0" applyNumberFormat="1" applyFont="1" applyFill="1" applyBorder="1" applyAlignment="1">
      <alignment horizontal="center" vertical="center"/>
    </xf>
    <xf numFmtId="3" fontId="6" fillId="14" borderId="9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9" fontId="0" fillId="0" borderId="0" xfId="0" applyNumberFormat="1" applyBorder="1"/>
    <xf numFmtId="3" fontId="0" fillId="0" borderId="0" xfId="0" applyNumberFormat="1" applyBorder="1" applyAlignment="1"/>
    <xf numFmtId="3" fontId="0" fillId="0" borderId="0" xfId="0" applyNumberFormat="1" applyFill="1" applyBorder="1"/>
    <xf numFmtId="3" fontId="0" fillId="6" borderId="0" xfId="0" applyNumberFormat="1" applyFill="1" applyBorder="1"/>
    <xf numFmtId="0" fontId="0" fillId="6" borderId="0" xfId="0" applyFill="1" applyBorder="1"/>
    <xf numFmtId="3" fontId="6" fillId="14" borderId="1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3" fontId="6" fillId="14" borderId="6" xfId="0" applyNumberFormat="1" applyFont="1" applyFill="1" applyBorder="1" applyAlignment="1">
      <alignment horizontal="center" vertical="center"/>
    </xf>
    <xf numFmtId="0" fontId="0" fillId="7" borderId="1" xfId="0" applyFill="1" applyBorder="1"/>
    <xf numFmtId="3" fontId="1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 readingOrder="2"/>
    </xf>
    <xf numFmtId="0" fontId="8" fillId="16" borderId="20" xfId="0" applyFont="1" applyFill="1" applyBorder="1" applyAlignment="1">
      <alignment horizontal="center" vertical="center" wrapText="1" readingOrder="2"/>
    </xf>
    <xf numFmtId="3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17" borderId="20" xfId="0" applyFont="1" applyFill="1" applyBorder="1" applyAlignment="1">
      <alignment horizontal="center" vertical="center" wrapText="1"/>
    </xf>
    <xf numFmtId="0" fontId="8" fillId="18" borderId="20" xfId="0" applyFont="1" applyFill="1" applyBorder="1" applyAlignment="1">
      <alignment horizontal="center" vertical="center" wrapText="1" readingOrder="2"/>
    </xf>
    <xf numFmtId="0" fontId="8" fillId="18" borderId="22" xfId="0" applyFont="1" applyFill="1" applyBorder="1" applyAlignment="1">
      <alignment horizontal="center" vertical="center" wrapText="1" readingOrder="2"/>
    </xf>
    <xf numFmtId="0" fontId="8" fillId="17" borderId="20" xfId="0" applyFont="1" applyFill="1" applyBorder="1" applyAlignment="1">
      <alignment horizontal="center" vertical="center" wrapText="1" readingOrder="2"/>
    </xf>
    <xf numFmtId="0" fontId="8" fillId="18" borderId="0" xfId="0" applyFont="1" applyFill="1" applyAlignment="1">
      <alignment horizontal="center" vertical="center" wrapText="1" readingOrder="2"/>
    </xf>
    <xf numFmtId="3" fontId="8" fillId="0" borderId="18" xfId="0" applyNumberFormat="1" applyFont="1" applyBorder="1" applyAlignment="1">
      <alignment horizontal="center" vertical="center" wrapText="1"/>
    </xf>
    <xf numFmtId="0" fontId="8" fillId="18" borderId="21" xfId="0" applyFont="1" applyFill="1" applyBorder="1" applyAlignment="1">
      <alignment horizontal="center" vertical="center" wrapText="1" readingOrder="2"/>
    </xf>
    <xf numFmtId="0" fontId="8" fillId="0" borderId="18" xfId="0" applyFont="1" applyBorder="1" applyAlignment="1">
      <alignment horizontal="center" vertical="center" wrapText="1"/>
    </xf>
    <xf numFmtId="0" fontId="7" fillId="15" borderId="21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7" fillId="18" borderId="22" xfId="0" applyFont="1" applyFill="1" applyBorder="1" applyAlignment="1">
      <alignment horizontal="center" vertical="center" wrapText="1"/>
    </xf>
    <xf numFmtId="0" fontId="7" fillId="18" borderId="0" xfId="0" applyFont="1" applyFill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16" borderId="18" xfId="0" applyFont="1" applyFill="1" applyBorder="1" applyAlignment="1">
      <alignment horizontal="center" vertical="center" wrapText="1" readingOrder="2"/>
    </xf>
    <xf numFmtId="0" fontId="7" fillId="18" borderId="2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15" borderId="20" xfId="0" applyFont="1" applyFill="1" applyBorder="1" applyAlignment="1">
      <alignment horizontal="center" vertical="center" wrapText="1" readingOrder="2"/>
    </xf>
    <xf numFmtId="0" fontId="8" fillId="18" borderId="16" xfId="0" applyFont="1" applyFill="1" applyBorder="1" applyAlignment="1">
      <alignment horizontal="center" vertical="center" wrapText="1" readingOrder="2"/>
    </xf>
    <xf numFmtId="0" fontId="7" fillId="17" borderId="18" xfId="0" applyFont="1" applyFill="1" applyBorder="1" applyAlignment="1">
      <alignment horizontal="center" vertical="center" wrapText="1"/>
    </xf>
    <xf numFmtId="0" fontId="7" fillId="17" borderId="20" xfId="0" applyFont="1" applyFill="1" applyBorder="1" applyAlignment="1">
      <alignment horizontal="center" vertical="center" wrapText="1"/>
    </xf>
    <xf numFmtId="3" fontId="8" fillId="17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 readingOrder="2"/>
    </xf>
    <xf numFmtId="0" fontId="8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 readingOrder="2"/>
    </xf>
    <xf numFmtId="0" fontId="8" fillId="0" borderId="35" xfId="0" applyFont="1" applyBorder="1" applyAlignment="1">
      <alignment horizontal="center" vertical="center" wrapText="1" readingOrder="2"/>
    </xf>
    <xf numFmtId="0" fontId="12" fillId="0" borderId="31" xfId="0" applyFont="1" applyBorder="1" applyAlignment="1">
      <alignment vertical="center" wrapText="1" readingOrder="2"/>
    </xf>
    <xf numFmtId="0" fontId="12" fillId="0" borderId="32" xfId="0" applyFont="1" applyBorder="1" applyAlignment="1">
      <alignment vertical="center" wrapText="1" readingOrder="2"/>
    </xf>
    <xf numFmtId="0" fontId="0" fillId="0" borderId="37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0" fillId="5" borderId="2" xfId="0" applyNumberFormat="1" applyFill="1" applyBorder="1" applyAlignment="1">
      <alignment vertical="center"/>
    </xf>
    <xf numFmtId="3" fontId="0" fillId="5" borderId="4" xfId="0" applyNumberFormat="1" applyFill="1" applyBorder="1" applyAlignment="1">
      <alignment vertical="center"/>
    </xf>
    <xf numFmtId="3" fontId="0" fillId="5" borderId="1" xfId="0" applyNumberFormat="1" applyFill="1" applyBorder="1" applyAlignment="1">
      <alignment vertical="center"/>
    </xf>
    <xf numFmtId="3" fontId="0" fillId="21" borderId="1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 readingOrder="2"/>
    </xf>
    <xf numFmtId="0" fontId="14" fillId="0" borderId="50" xfId="0" applyFont="1" applyBorder="1" applyAlignment="1">
      <alignment horizontal="center" vertical="center" wrapText="1" readingOrder="2"/>
    </xf>
    <xf numFmtId="0" fontId="14" fillId="0" borderId="51" xfId="0" applyFont="1" applyBorder="1" applyAlignment="1">
      <alignment horizontal="center" vertical="center" wrapText="1" readingOrder="2"/>
    </xf>
    <xf numFmtId="0" fontId="17" fillId="0" borderId="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 readingOrder="2"/>
    </xf>
    <xf numFmtId="0" fontId="0" fillId="0" borderId="44" xfId="0" applyBorder="1"/>
    <xf numFmtId="0" fontId="17" fillId="0" borderId="5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0" fillId="0" borderId="43" xfId="0" applyBorder="1"/>
    <xf numFmtId="0" fontId="0" fillId="0" borderId="46" xfId="0" applyBorder="1"/>
    <xf numFmtId="3" fontId="0" fillId="0" borderId="0" xfId="0" applyNumberFormat="1" applyBorder="1" applyAlignment="1">
      <alignment horizontal="center" vertical="center"/>
    </xf>
    <xf numFmtId="0" fontId="18" fillId="20" borderId="1" xfId="2" applyBorder="1">
      <alignment horizontal="center" vertical="center" wrapText="1" readingOrder="2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1" fillId="20" borderId="1" xfId="2" applyFont="1" applyBorder="1" applyAlignment="1">
      <alignment horizontal="center" vertical="center" wrapText="1" readingOrder="2"/>
    </xf>
    <xf numFmtId="0" fontId="20" fillId="20" borderId="1" xfId="2" applyFont="1" applyBorder="1">
      <alignment horizontal="center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20" fillId="20" borderId="1" xfId="2" applyFont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21" fillId="20" borderId="1" xfId="2" applyFont="1" applyBorder="1">
      <alignment horizontal="center" vertical="center" wrapText="1" readingOrder="2"/>
    </xf>
    <xf numFmtId="0" fontId="14" fillId="18" borderId="1" xfId="3" applyBorder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6" borderId="21" xfId="0" applyNumberFormat="1" applyFont="1" applyFill="1" applyBorder="1" applyAlignment="1">
      <alignment vertical="center" wrapText="1"/>
    </xf>
    <xf numFmtId="3" fontId="14" fillId="6" borderId="0" xfId="0" applyNumberFormat="1" applyFont="1" applyFill="1" applyBorder="1" applyAlignment="1">
      <alignment vertical="center" wrapText="1"/>
    </xf>
    <xf numFmtId="3" fontId="14" fillId="6" borderId="44" xfId="0" applyNumberFormat="1" applyFont="1" applyFill="1" applyBorder="1" applyAlignment="1">
      <alignment vertical="center" wrapText="1"/>
    </xf>
    <xf numFmtId="0" fontId="14" fillId="18" borderId="1" xfId="0" applyFont="1" applyFill="1" applyBorder="1" applyAlignment="1">
      <alignment horizontal="center" vertical="center" wrapText="1" readingOrder="2"/>
    </xf>
    <xf numFmtId="0" fontId="14" fillId="18" borderId="1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 readingOrder="2"/>
    </xf>
    <xf numFmtId="0" fontId="18" fillId="20" borderId="58" xfId="2" applyBorder="1">
      <alignment horizontal="center" vertical="center" wrapText="1" readingOrder="2"/>
    </xf>
    <xf numFmtId="0" fontId="14" fillId="18" borderId="58" xfId="0" applyFont="1" applyFill="1" applyBorder="1" applyAlignment="1">
      <alignment horizontal="center" vertical="center" wrapText="1" readingOrder="2"/>
    </xf>
    <xf numFmtId="0" fontId="14" fillId="18" borderId="58" xfId="0" applyFont="1" applyFill="1" applyBorder="1" applyAlignment="1">
      <alignment horizontal="center" vertical="center" wrapText="1"/>
    </xf>
    <xf numFmtId="0" fontId="18" fillId="20" borderId="57" xfId="2" applyBorder="1">
      <alignment horizontal="center" vertical="center" wrapText="1" readingOrder="2"/>
    </xf>
    <xf numFmtId="0" fontId="17" fillId="0" borderId="57" xfId="0" applyFont="1" applyBorder="1" applyAlignment="1">
      <alignment horizontal="center" vertical="center"/>
    </xf>
    <xf numFmtId="0" fontId="18" fillId="20" borderId="1" xfId="4">
      <alignment horizontal="center" vertical="center" wrapText="1" readingOrder="2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3" fontId="1" fillId="9" borderId="2" xfId="0" applyNumberFormat="1" applyFont="1" applyFill="1" applyBorder="1" applyAlignment="1">
      <alignment horizontal="center" vertical="center"/>
    </xf>
    <xf numFmtId="3" fontId="1" fillId="9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3" fillId="8" borderId="6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8" borderId="8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5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20" borderId="57" xfId="2" applyBorder="1" applyAlignment="1">
      <alignment horizontal="center" vertical="center" wrapText="1" readingOrder="2"/>
    </xf>
    <xf numFmtId="0" fontId="18" fillId="20" borderId="1" xfId="2" applyBorder="1" applyAlignment="1">
      <alignment horizontal="center" vertical="center" wrapText="1" readingOrder="2"/>
    </xf>
    <xf numFmtId="0" fontId="14" fillId="17" borderId="57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18" fillId="20" borderId="1" xfId="4">
      <alignment horizontal="center" vertical="center" wrapText="1" readingOrder="2"/>
    </xf>
    <xf numFmtId="0" fontId="17" fillId="0" borderId="5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15" borderId="15" xfId="0" applyFont="1" applyFill="1" applyBorder="1" applyAlignment="1">
      <alignment horizontal="center" vertical="center" wrapText="1" readingOrder="2"/>
    </xf>
    <xf numFmtId="0" fontId="14" fillId="15" borderId="16" xfId="0" applyFont="1" applyFill="1" applyBorder="1" applyAlignment="1">
      <alignment horizontal="center" vertical="center" wrapText="1" readingOrder="2"/>
    </xf>
    <xf numFmtId="0" fontId="14" fillId="15" borderId="55" xfId="0" applyFont="1" applyFill="1" applyBorder="1" applyAlignment="1">
      <alignment horizontal="center" vertical="center" wrapText="1" readingOrder="2"/>
    </xf>
    <xf numFmtId="0" fontId="22" fillId="0" borderId="52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wrapText="1" readingOrder="2"/>
    </xf>
    <xf numFmtId="0" fontId="22" fillId="0" borderId="44" xfId="0" applyFont="1" applyBorder="1" applyAlignment="1">
      <alignment horizontal="center" vertical="center" wrapText="1" readingOrder="2"/>
    </xf>
    <xf numFmtId="0" fontId="16" fillId="0" borderId="52" xfId="0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 wrapText="1" readingOrder="2"/>
    </xf>
    <xf numFmtId="0" fontId="16" fillId="0" borderId="44" xfId="0" applyFont="1" applyBorder="1" applyAlignment="1">
      <alignment horizontal="center" vertical="center" wrapText="1" readingOrder="2"/>
    </xf>
    <xf numFmtId="0" fontId="14" fillId="6" borderId="57" xfId="0" applyFont="1" applyFill="1" applyBorder="1" applyAlignment="1">
      <alignment horizontal="center" vertical="center" wrapText="1" readingOrder="2"/>
    </xf>
    <xf numFmtId="0" fontId="14" fillId="6" borderId="1" xfId="0" applyFont="1" applyFill="1" applyBorder="1" applyAlignment="1">
      <alignment horizontal="center" vertical="center" wrapText="1" readingOrder="2"/>
    </xf>
    <xf numFmtId="0" fontId="20" fillId="20" borderId="57" xfId="2" applyFont="1" applyBorder="1" applyAlignment="1">
      <alignment horizontal="center" vertical="center" wrapText="1" readingOrder="2"/>
    </xf>
    <xf numFmtId="0" fontId="20" fillId="20" borderId="1" xfId="2" applyFont="1" applyBorder="1" applyAlignment="1">
      <alignment horizontal="center" vertical="center" wrapText="1" readingOrder="2"/>
    </xf>
    <xf numFmtId="0" fontId="15" fillId="0" borderId="48" xfId="0" applyFont="1" applyBorder="1" applyAlignment="1">
      <alignment horizontal="center" vertical="center" wrapText="1" readingOrder="2"/>
    </xf>
    <xf numFmtId="0" fontId="15" fillId="0" borderId="42" xfId="0" applyFont="1" applyBorder="1" applyAlignment="1">
      <alignment horizontal="center" vertical="center" wrapText="1" readingOrder="2"/>
    </xf>
    <xf numFmtId="0" fontId="15" fillId="0" borderId="49" xfId="0" applyFont="1" applyBorder="1" applyAlignment="1">
      <alignment horizontal="center" vertical="center" wrapText="1" readingOrder="2"/>
    </xf>
    <xf numFmtId="3" fontId="14" fillId="0" borderId="1" xfId="0" applyNumberFormat="1" applyFont="1" applyBorder="1" applyAlignment="1">
      <alignment horizontal="center" vertical="center" wrapText="1"/>
    </xf>
    <xf numFmtId="0" fontId="1" fillId="19" borderId="1" xfId="1" applyBorder="1">
      <alignment horizontal="center" vertical="center"/>
    </xf>
    <xf numFmtId="0" fontId="14" fillId="18" borderId="6" xfId="3" applyBorder="1">
      <alignment horizontal="center" vertical="center" wrapText="1" readingOrder="2"/>
    </xf>
    <xf numFmtId="0" fontId="18" fillId="20" borderId="1" xfId="2" applyBorder="1">
      <alignment horizontal="center" vertical="center" wrapText="1" readingOrder="2"/>
    </xf>
    <xf numFmtId="0" fontId="1" fillId="19" borderId="52" xfId="1" applyBorder="1" applyAlignment="1">
      <alignment horizontal="center" vertical="center"/>
    </xf>
    <xf numFmtId="0" fontId="1" fillId="19" borderId="0" xfId="1" applyBorder="1" applyAlignment="1">
      <alignment horizontal="center" vertical="center"/>
    </xf>
    <xf numFmtId="0" fontId="14" fillId="18" borderId="1" xfId="3" applyBorder="1" applyAlignment="1">
      <alignment horizontal="center" vertical="center" wrapText="1" readingOrder="2"/>
    </xf>
    <xf numFmtId="0" fontId="14" fillId="18" borderId="1" xfId="3" applyBorder="1">
      <alignment horizontal="center" vertical="center" wrapText="1" readingOrder="2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 readingOrder="2"/>
    </xf>
    <xf numFmtId="0" fontId="14" fillId="0" borderId="16" xfId="0" applyFont="1" applyBorder="1" applyAlignment="1">
      <alignment horizontal="center" vertical="center" wrapText="1" readingOrder="2"/>
    </xf>
    <xf numFmtId="0" fontId="14" fillId="0" borderId="55" xfId="0" applyFont="1" applyBorder="1" applyAlignment="1">
      <alignment horizontal="center" vertical="center" wrapText="1" readingOrder="2"/>
    </xf>
    <xf numFmtId="0" fontId="14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19" borderId="28" xfId="0" applyFont="1" applyFill="1" applyBorder="1" applyAlignment="1">
      <alignment horizontal="center" vertical="center"/>
    </xf>
    <xf numFmtId="0" fontId="17" fillId="19" borderId="29" xfId="0" applyFont="1" applyFill="1" applyBorder="1" applyAlignment="1">
      <alignment horizontal="center" vertical="center"/>
    </xf>
    <xf numFmtId="0" fontId="18" fillId="20" borderId="8" xfId="2" applyBorder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/>
    </xf>
    <xf numFmtId="0" fontId="1" fillId="19" borderId="33" xfId="0" applyFont="1" applyFill="1" applyBorder="1" applyAlignment="1">
      <alignment horizontal="center" vertical="center"/>
    </xf>
    <xf numFmtId="0" fontId="1" fillId="19" borderId="47" xfId="0" applyFont="1" applyFill="1" applyBorder="1" applyAlignment="1">
      <alignment horizontal="center" vertical="center"/>
    </xf>
    <xf numFmtId="0" fontId="1" fillId="19" borderId="54" xfId="0" applyFont="1" applyFill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 readingOrder="2"/>
    </xf>
    <xf numFmtId="0" fontId="16" fillId="0" borderId="43" xfId="0" applyFont="1" applyBorder="1" applyAlignment="1">
      <alignment horizontal="center" vertical="center" wrapText="1" readingOrder="2"/>
    </xf>
    <xf numFmtId="0" fontId="16" fillId="0" borderId="46" xfId="0" applyFont="1" applyBorder="1" applyAlignment="1">
      <alignment horizontal="center" vertical="center" wrapText="1" readingOrder="2"/>
    </xf>
    <xf numFmtId="0" fontId="19" fillId="0" borderId="48" xfId="0" applyFont="1" applyBorder="1" applyAlignment="1">
      <alignment horizontal="center" vertical="center" wrapText="1" readingOrder="2"/>
    </xf>
    <xf numFmtId="0" fontId="19" fillId="0" borderId="42" xfId="0" applyFont="1" applyBorder="1" applyAlignment="1">
      <alignment horizontal="center" vertical="center" wrapText="1" readingOrder="2"/>
    </xf>
    <xf numFmtId="0" fontId="19" fillId="0" borderId="49" xfId="0" applyFont="1" applyBorder="1" applyAlignment="1">
      <alignment horizontal="center" vertical="center" wrapText="1" readingOrder="2"/>
    </xf>
    <xf numFmtId="0" fontId="14" fillId="0" borderId="5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readingOrder="2"/>
    </xf>
    <xf numFmtId="0" fontId="8" fillId="0" borderId="16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 wrapText="1" readingOrder="2"/>
    </xf>
    <xf numFmtId="0" fontId="8" fillId="15" borderId="38" xfId="0" applyFont="1" applyFill="1" applyBorder="1" applyAlignment="1">
      <alignment horizontal="center" vertical="center" wrapText="1" readingOrder="2"/>
    </xf>
    <xf numFmtId="0" fontId="8" fillId="15" borderId="39" xfId="0" applyFont="1" applyFill="1" applyBorder="1" applyAlignment="1">
      <alignment horizontal="center" vertical="center" wrapText="1" readingOrder="2"/>
    </xf>
    <xf numFmtId="0" fontId="8" fillId="15" borderId="40" xfId="0" applyFont="1" applyFill="1" applyBorder="1" applyAlignment="1">
      <alignment horizontal="center" vertical="center" wrapText="1" readingOrder="2"/>
    </xf>
    <xf numFmtId="3" fontId="8" fillId="0" borderId="15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 readingOrder="2"/>
    </xf>
    <xf numFmtId="0" fontId="7" fillId="15" borderId="15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8" fillId="15" borderId="16" xfId="0" applyFont="1" applyFill="1" applyBorder="1" applyAlignment="1">
      <alignment horizontal="center" vertical="center" wrapText="1" readingOrder="2"/>
    </xf>
    <xf numFmtId="0" fontId="8" fillId="15" borderId="17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8" fillId="16" borderId="15" xfId="0" applyFont="1" applyFill="1" applyBorder="1" applyAlignment="1">
      <alignment horizontal="center" vertical="center" wrapText="1" readingOrder="2"/>
    </xf>
    <xf numFmtId="0" fontId="8" fillId="16" borderId="17" xfId="0" applyFont="1" applyFill="1" applyBorder="1" applyAlignment="1">
      <alignment horizontal="center" vertical="center" wrapText="1" readingOrder="2"/>
    </xf>
    <xf numFmtId="0" fontId="8" fillId="18" borderId="15" xfId="0" applyFont="1" applyFill="1" applyBorder="1" applyAlignment="1">
      <alignment horizontal="center" vertical="center" wrapText="1" readingOrder="2"/>
    </xf>
    <xf numFmtId="0" fontId="8" fillId="18" borderId="17" xfId="0" applyFont="1" applyFill="1" applyBorder="1" applyAlignment="1">
      <alignment horizontal="center" vertical="center" wrapText="1" readingOrder="2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17" borderId="15" xfId="0" applyFont="1" applyFill="1" applyBorder="1" applyAlignment="1">
      <alignment horizontal="center" vertical="center" wrapText="1" readingOrder="2"/>
    </xf>
    <xf numFmtId="0" fontId="8" fillId="17" borderId="17" xfId="0" applyFont="1" applyFill="1" applyBorder="1" applyAlignment="1">
      <alignment horizontal="center" vertical="center" wrapText="1" readingOrder="2"/>
    </xf>
    <xf numFmtId="0" fontId="8" fillId="17" borderId="15" xfId="0" applyFont="1" applyFill="1" applyBorder="1" applyAlignment="1">
      <alignment horizontal="center" vertical="center" wrapText="1"/>
    </xf>
    <xf numFmtId="0" fontId="8" fillId="17" borderId="17" xfId="0" applyFont="1" applyFill="1" applyBorder="1" applyAlignment="1">
      <alignment horizontal="center" vertical="center" wrapText="1"/>
    </xf>
    <xf numFmtId="0" fontId="7" fillId="18" borderId="15" xfId="0" applyFont="1" applyFill="1" applyBorder="1" applyAlignment="1">
      <alignment horizontal="center" vertical="center" wrapText="1"/>
    </xf>
    <xf numFmtId="0" fontId="7" fillId="18" borderId="17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vertical="center" wrapText="1" readingOrder="2"/>
    </xf>
    <xf numFmtId="0" fontId="7" fillId="17" borderId="15" xfId="0" applyFont="1" applyFill="1" applyBorder="1" applyAlignment="1">
      <alignment horizontal="center" vertical="center" wrapText="1"/>
    </xf>
    <xf numFmtId="0" fontId="7" fillId="17" borderId="17" xfId="0" applyFont="1" applyFill="1" applyBorder="1" applyAlignment="1">
      <alignment horizontal="center" vertical="center" wrapText="1"/>
    </xf>
    <xf numFmtId="0" fontId="8" fillId="18" borderId="23" xfId="0" applyFont="1" applyFill="1" applyBorder="1" applyAlignment="1">
      <alignment horizontal="center" vertical="center" wrapText="1" readingOrder="2"/>
    </xf>
    <xf numFmtId="0" fontId="8" fillId="18" borderId="18" xfId="0" applyFont="1" applyFill="1" applyBorder="1" applyAlignment="1">
      <alignment horizontal="center" vertical="center" wrapText="1" readingOrder="2"/>
    </xf>
    <xf numFmtId="0" fontId="7" fillId="18" borderId="23" xfId="0" applyFont="1" applyFill="1" applyBorder="1" applyAlignment="1">
      <alignment horizontal="center" vertical="center" wrapText="1"/>
    </xf>
    <xf numFmtId="0" fontId="7" fillId="18" borderId="24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 readingOrder="2"/>
    </xf>
    <xf numFmtId="0" fontId="8" fillId="15" borderId="21" xfId="0" applyFont="1" applyFill="1" applyBorder="1" applyAlignment="1">
      <alignment horizontal="center" vertical="center" wrapText="1" readingOrder="2"/>
    </xf>
    <xf numFmtId="0" fontId="8" fillId="15" borderId="20" xfId="0" applyFont="1" applyFill="1" applyBorder="1" applyAlignment="1">
      <alignment horizontal="center" vertical="center" wrapText="1" readingOrder="2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29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 readingOrder="2"/>
    </xf>
    <xf numFmtId="0" fontId="8" fillId="0" borderId="31" xfId="0" applyFont="1" applyBorder="1" applyAlignment="1">
      <alignment horizontal="center" vertical="center" wrapText="1" readingOrder="2"/>
    </xf>
    <xf numFmtId="0" fontId="8" fillId="0" borderId="34" xfId="0" applyFont="1" applyBorder="1" applyAlignment="1">
      <alignment horizontal="center" vertical="center" wrapText="1" readingOrder="2"/>
    </xf>
    <xf numFmtId="0" fontId="8" fillId="0" borderId="36" xfId="0" applyFont="1" applyBorder="1" applyAlignment="1">
      <alignment horizontal="center" vertical="center" wrapText="1" readingOrder="2"/>
    </xf>
  </cellXfs>
  <cellStyles count="5">
    <cellStyle name="Normal" xfId="0" builtinId="0"/>
    <cellStyle name="ستون فرعی" xfId="4"/>
    <cellStyle name="سرستون" xfId="2"/>
    <cellStyle name="سرسطر" xfId="3"/>
    <cellStyle name="عنوان بخش" xfId="1"/>
  </cellStyles>
  <dxfs count="0"/>
  <tableStyles count="0" defaultTableStyle="TableStyleMedium2" defaultPivotStyle="PivotStyleLight16"/>
  <colors>
    <mruColors>
      <color rgb="FFBEEE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340178</xdr:colOff>
      <xdr:row>35</xdr:row>
      <xdr:rowOff>38879</xdr:rowOff>
    </xdr:from>
    <xdr:to>
      <xdr:col>11</xdr:col>
      <xdr:colOff>262423</xdr:colOff>
      <xdr:row>35</xdr:row>
      <xdr:rowOff>291583</xdr:rowOff>
    </xdr:to>
    <xdr:sp macro="" textlink="$J$3">
      <xdr:nvSpPr>
        <xdr:cNvPr id="3" name="TextBox 2"/>
        <xdr:cNvSpPr txBox="1"/>
      </xdr:nvSpPr>
      <xdr:spPr>
        <a:xfrm>
          <a:off x="4247372" y="8368394"/>
          <a:ext cx="1146888" cy="252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7FBDBA9-BC74-46BB-8426-8CCC3C360F6E}" type="TxLink">
            <a:rPr lang="fa-IR" sz="900" b="1" i="0" u="none" strike="noStrike">
              <a:solidFill>
                <a:srgbClr val="000000"/>
              </a:solidFill>
              <a:cs typeface="B Nazanin"/>
            </a:rPr>
            <a:pPr algn="ctr"/>
            <a:t>فرشاد پاشایی</a:t>
          </a:fld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330792</xdr:colOff>
      <xdr:row>6</xdr:row>
      <xdr:rowOff>39735</xdr:rowOff>
    </xdr:from>
    <xdr:to>
      <xdr:col>17</xdr:col>
      <xdr:colOff>375428</xdr:colOff>
      <xdr:row>6</xdr:row>
      <xdr:rowOff>369848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2422" b="53281" l="25000" r="72656">
                      <a14:foregroundMark x1="57031" y1="35469" x2="57031" y2="38438"/>
                      <a14:foregroundMark x1="62266" y1="44375" x2="61094" y2="49297"/>
                      <a14:foregroundMark x1="63125" y1="42500" x2="61797" y2="46172"/>
                      <a14:foregroundMark x1="60938" y1="50703" x2="60234" y2="51406"/>
                      <a14:foregroundMark x1="66563" y1="44766" x2="70156" y2="47266"/>
                      <a14:foregroundMark x1="59062" y1="51719" x2="59609" y2="49766"/>
                      <a14:foregroundMark x1="70078" y1="48672" x2="69688" y2="50078"/>
                      <a14:foregroundMark x1="66953" y1="51875" x2="64297" y2="5062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4644" t="30019" r="27369" b="45624"/>
        <a:stretch/>
      </xdr:blipFill>
      <xdr:spPr>
        <a:xfrm>
          <a:off x="7055442" y="763635"/>
          <a:ext cx="654236" cy="330113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G299"/>
  <sheetViews>
    <sheetView rightToLeft="1" zoomScaleNormal="100" workbookViewId="0">
      <selection sqref="A1:C1048576"/>
    </sheetView>
    <sheetView rightToLeft="1" workbookViewId="1"/>
  </sheetViews>
  <sheetFormatPr defaultColWidth="9" defaultRowHeight="14.25" x14ac:dyDescent="0.2"/>
  <cols>
    <col min="4" max="4" width="13.75" bestFit="1" customWidth="1"/>
    <col min="7" max="7" width="13.625" bestFit="1" customWidth="1"/>
    <col min="8" max="8" width="12.25" bestFit="1" customWidth="1"/>
    <col min="9" max="9" width="10.75" customWidth="1"/>
    <col min="13" max="13" width="14.375" bestFit="1" customWidth="1"/>
    <col min="25" max="25" width="10.125" bestFit="1" customWidth="1"/>
    <col min="26" max="26" width="18.875" bestFit="1" customWidth="1"/>
    <col min="27" max="27" width="4.25" customWidth="1"/>
    <col min="28" max="29" width="9" customWidth="1"/>
    <col min="30" max="30" width="13.875" bestFit="1" customWidth="1"/>
    <col min="31" max="31" width="10.75" customWidth="1"/>
    <col min="32" max="35" width="9" customWidth="1"/>
    <col min="36" max="36" width="14.375" bestFit="1" customWidth="1"/>
    <col min="41" max="47" width="9" customWidth="1"/>
    <col min="48" max="48" width="11.625" bestFit="1" customWidth="1"/>
    <col min="49" max="49" width="21.75" bestFit="1" customWidth="1"/>
    <col min="50" max="50" width="4.375" customWidth="1"/>
    <col min="51" max="51" width="13.75" bestFit="1" customWidth="1"/>
    <col min="52" max="52" width="9.625" bestFit="1" customWidth="1"/>
    <col min="53" max="53" width="9.875" bestFit="1" customWidth="1"/>
    <col min="54" max="54" width="12.375" bestFit="1" customWidth="1"/>
    <col min="55" max="55" width="12.75" bestFit="1" customWidth="1"/>
    <col min="56" max="56" width="11.75" customWidth="1"/>
    <col min="57" max="57" width="10.75" customWidth="1"/>
    <col min="61" max="61" width="14.375" bestFit="1" customWidth="1"/>
    <col min="62" max="65" width="9" customWidth="1"/>
    <col min="70" max="71" width="9" customWidth="1"/>
    <col min="72" max="72" width="8.875" customWidth="1"/>
    <col min="73" max="73" width="10.125" customWidth="1"/>
    <col min="74" max="76" width="18.875" customWidth="1"/>
    <col min="77" max="77" width="13.875" customWidth="1"/>
    <col min="78" max="78" width="20" bestFit="1" customWidth="1"/>
    <col min="79" max="79" width="13.875" customWidth="1"/>
    <col min="80" max="80" width="17.375" customWidth="1"/>
    <col min="81" max="82" width="9.875" customWidth="1"/>
    <col min="83" max="83" width="9.375" customWidth="1"/>
    <col min="84" max="84" width="12.75" customWidth="1"/>
    <col min="85" max="85" width="19.25" bestFit="1" customWidth="1"/>
    <col min="86" max="86" width="17.25" bestFit="1" customWidth="1"/>
  </cols>
  <sheetData>
    <row r="1" spans="1:85" s="2" customFormat="1" ht="13.5" customHeight="1" x14ac:dyDescent="0.2">
      <c r="D1" s="156" t="s">
        <v>20</v>
      </c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8"/>
      <c r="AA1" s="111"/>
      <c r="AB1" s="159" t="s">
        <v>21</v>
      </c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1"/>
      <c r="AX1" s="111"/>
      <c r="AY1" s="162" t="s">
        <v>22</v>
      </c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4"/>
      <c r="BW1" s="25"/>
      <c r="BX1" s="25"/>
      <c r="BY1" s="19"/>
      <c r="BZ1" s="20"/>
      <c r="CA1" s="6"/>
      <c r="CB1" s="6"/>
      <c r="CC1" s="6"/>
      <c r="CD1" s="6"/>
      <c r="CE1" s="6"/>
      <c r="CF1" s="6"/>
    </row>
    <row r="2" spans="1:85" s="1" customFormat="1" ht="54.75" customHeight="1" x14ac:dyDescent="0.2">
      <c r="A2" s="165" t="s">
        <v>244</v>
      </c>
      <c r="B2" s="165" t="s">
        <v>245</v>
      </c>
      <c r="C2" s="165" t="s">
        <v>246</v>
      </c>
      <c r="D2" s="165" t="s">
        <v>0</v>
      </c>
      <c r="E2" s="156" t="s">
        <v>1</v>
      </c>
      <c r="F2" s="158"/>
      <c r="G2" s="165" t="s">
        <v>111</v>
      </c>
      <c r="H2" s="167" t="s">
        <v>3</v>
      </c>
      <c r="I2" s="165" t="s">
        <v>15</v>
      </c>
      <c r="J2" s="156" t="s">
        <v>4</v>
      </c>
      <c r="K2" s="157"/>
      <c r="L2" s="158"/>
      <c r="M2" s="165" t="s">
        <v>24</v>
      </c>
      <c r="N2" s="156" t="s">
        <v>5</v>
      </c>
      <c r="O2" s="157"/>
      <c r="P2" s="157"/>
      <c r="Q2" s="158"/>
      <c r="R2" s="156" t="s">
        <v>6</v>
      </c>
      <c r="S2" s="157"/>
      <c r="T2" s="157"/>
      <c r="U2" s="158"/>
      <c r="V2" s="156" t="s">
        <v>7</v>
      </c>
      <c r="W2" s="157"/>
      <c r="X2" s="158"/>
      <c r="Y2" s="165" t="s">
        <v>8</v>
      </c>
      <c r="Z2" s="165" t="s">
        <v>53</v>
      </c>
      <c r="AA2" s="112"/>
      <c r="AB2" s="159" t="s">
        <v>1</v>
      </c>
      <c r="AC2" s="161"/>
      <c r="AD2" s="169" t="s">
        <v>10</v>
      </c>
      <c r="AE2" s="169" t="s">
        <v>3</v>
      </c>
      <c r="AF2" s="169" t="s">
        <v>15</v>
      </c>
      <c r="AG2" s="159" t="s">
        <v>4</v>
      </c>
      <c r="AH2" s="160"/>
      <c r="AI2" s="161"/>
      <c r="AJ2" s="171" t="s">
        <v>24</v>
      </c>
      <c r="AK2" s="173" t="s">
        <v>5</v>
      </c>
      <c r="AL2" s="174"/>
      <c r="AM2" s="174"/>
      <c r="AN2" s="175"/>
      <c r="AO2" s="159" t="s">
        <v>6</v>
      </c>
      <c r="AP2" s="160"/>
      <c r="AQ2" s="160"/>
      <c r="AR2" s="161"/>
      <c r="AS2" s="173" t="s">
        <v>7</v>
      </c>
      <c r="AT2" s="174"/>
      <c r="AU2" s="175"/>
      <c r="AV2" s="169" t="s">
        <v>8</v>
      </c>
      <c r="AW2" s="169" t="s">
        <v>9</v>
      </c>
      <c r="AX2" s="112"/>
      <c r="AY2" s="176" t="s">
        <v>0</v>
      </c>
      <c r="AZ2" s="162" t="s">
        <v>1</v>
      </c>
      <c r="BA2" s="164"/>
      <c r="BB2" s="176" t="s">
        <v>23</v>
      </c>
      <c r="BC2" s="10" t="s">
        <v>25</v>
      </c>
      <c r="BD2" s="10"/>
      <c r="BE2" s="176" t="s">
        <v>15</v>
      </c>
      <c r="BF2" s="162" t="s">
        <v>4</v>
      </c>
      <c r="BG2" s="163"/>
      <c r="BH2" s="164"/>
      <c r="BI2" s="176" t="s">
        <v>24</v>
      </c>
      <c r="BJ2" s="162" t="s">
        <v>5</v>
      </c>
      <c r="BK2" s="163"/>
      <c r="BL2" s="163"/>
      <c r="BM2" s="164"/>
      <c r="BN2" s="162" t="s">
        <v>6</v>
      </c>
      <c r="BO2" s="163"/>
      <c r="BP2" s="163"/>
      <c r="BQ2" s="164"/>
      <c r="BR2" s="162" t="s">
        <v>7</v>
      </c>
      <c r="BS2" s="163"/>
      <c r="BT2" s="164"/>
      <c r="BU2" s="176" t="s">
        <v>8</v>
      </c>
      <c r="BV2" s="176" t="s">
        <v>9</v>
      </c>
      <c r="BW2" s="176" t="s">
        <v>112</v>
      </c>
      <c r="BX2" s="176" t="s">
        <v>70</v>
      </c>
      <c r="BY2" s="178" t="s">
        <v>18</v>
      </c>
      <c r="BZ2" s="180" t="s">
        <v>89</v>
      </c>
      <c r="CA2" s="169" t="s">
        <v>67</v>
      </c>
      <c r="CB2" s="169" t="s">
        <v>87</v>
      </c>
      <c r="CC2" s="169" t="s">
        <v>85</v>
      </c>
      <c r="CD2" s="169" t="s">
        <v>86</v>
      </c>
      <c r="CE2" s="169" t="s">
        <v>88</v>
      </c>
      <c r="CF2" s="169" t="s">
        <v>90</v>
      </c>
    </row>
    <row r="3" spans="1:85" s="1" customFormat="1" ht="22.5" x14ac:dyDescent="0.2">
      <c r="A3" s="166"/>
      <c r="B3" s="166"/>
      <c r="C3" s="166"/>
      <c r="D3" s="166"/>
      <c r="E3" s="72" t="s">
        <v>17</v>
      </c>
      <c r="F3" s="72" t="s">
        <v>2</v>
      </c>
      <c r="G3" s="166"/>
      <c r="H3" s="168"/>
      <c r="I3" s="166"/>
      <c r="J3" s="72" t="s">
        <v>11</v>
      </c>
      <c r="K3" s="72" t="s">
        <v>12</v>
      </c>
      <c r="L3" s="72" t="s">
        <v>13</v>
      </c>
      <c r="M3" s="166"/>
      <c r="N3" s="72" t="s">
        <v>11</v>
      </c>
      <c r="O3" s="72" t="s">
        <v>12</v>
      </c>
      <c r="P3" s="72" t="s">
        <v>13</v>
      </c>
      <c r="Q3" s="72" t="s">
        <v>14</v>
      </c>
      <c r="R3" s="72" t="s">
        <v>11</v>
      </c>
      <c r="S3" s="72" t="s">
        <v>12</v>
      </c>
      <c r="T3" s="72" t="s">
        <v>13</v>
      </c>
      <c r="U3" s="72" t="s">
        <v>14</v>
      </c>
      <c r="V3" s="72" t="s">
        <v>16</v>
      </c>
      <c r="W3" s="72" t="s">
        <v>17</v>
      </c>
      <c r="X3" s="72" t="s">
        <v>19</v>
      </c>
      <c r="Y3" s="166"/>
      <c r="Z3" s="166"/>
      <c r="AA3" s="112"/>
      <c r="AB3" s="69" t="s">
        <v>17</v>
      </c>
      <c r="AC3" s="69" t="s">
        <v>2</v>
      </c>
      <c r="AD3" s="170"/>
      <c r="AE3" s="170"/>
      <c r="AF3" s="170"/>
      <c r="AG3" s="69" t="s">
        <v>11</v>
      </c>
      <c r="AH3" s="69" t="s">
        <v>12</v>
      </c>
      <c r="AI3" s="69" t="s">
        <v>13</v>
      </c>
      <c r="AJ3" s="172"/>
      <c r="AK3" s="73" t="s">
        <v>11</v>
      </c>
      <c r="AL3" s="73" t="s">
        <v>12</v>
      </c>
      <c r="AM3" s="73" t="s">
        <v>13</v>
      </c>
      <c r="AN3" s="73" t="s">
        <v>14</v>
      </c>
      <c r="AO3" s="69" t="s">
        <v>11</v>
      </c>
      <c r="AP3" s="69" t="s">
        <v>12</v>
      </c>
      <c r="AQ3" s="69" t="s">
        <v>13</v>
      </c>
      <c r="AR3" s="69" t="s">
        <v>14</v>
      </c>
      <c r="AS3" s="69" t="s">
        <v>16</v>
      </c>
      <c r="AT3" s="69" t="s">
        <v>17</v>
      </c>
      <c r="AU3" s="69" t="s">
        <v>19</v>
      </c>
      <c r="AV3" s="170"/>
      <c r="AW3" s="170"/>
      <c r="AX3" s="112"/>
      <c r="AY3" s="177"/>
      <c r="AZ3" s="68" t="s">
        <v>17</v>
      </c>
      <c r="BA3" s="68" t="s">
        <v>2</v>
      </c>
      <c r="BB3" s="177"/>
      <c r="BC3" s="11" t="s">
        <v>26</v>
      </c>
      <c r="BD3" s="11" t="s">
        <v>3</v>
      </c>
      <c r="BE3" s="177"/>
      <c r="BF3" s="68" t="s">
        <v>11</v>
      </c>
      <c r="BG3" s="68" t="s">
        <v>12</v>
      </c>
      <c r="BH3" s="68" t="s">
        <v>13</v>
      </c>
      <c r="BI3" s="177"/>
      <c r="BJ3" s="68" t="s">
        <v>11</v>
      </c>
      <c r="BK3" s="68" t="s">
        <v>12</v>
      </c>
      <c r="BL3" s="68" t="s">
        <v>13</v>
      </c>
      <c r="BM3" s="68" t="s">
        <v>14</v>
      </c>
      <c r="BN3" s="68" t="s">
        <v>11</v>
      </c>
      <c r="BO3" s="68" t="s">
        <v>12</v>
      </c>
      <c r="BP3" s="68" t="s">
        <v>13</v>
      </c>
      <c r="BQ3" s="70" t="s">
        <v>14</v>
      </c>
      <c r="BR3" s="68" t="s">
        <v>16</v>
      </c>
      <c r="BS3" s="68" t="s">
        <v>17</v>
      </c>
      <c r="BT3" s="68" t="s">
        <v>19</v>
      </c>
      <c r="BU3" s="177"/>
      <c r="BV3" s="177"/>
      <c r="BW3" s="177"/>
      <c r="BX3" s="177"/>
      <c r="BY3" s="179"/>
      <c r="BZ3" s="181"/>
      <c r="CA3" s="170"/>
      <c r="CB3" s="170"/>
      <c r="CC3" s="170"/>
      <c r="CD3" s="170"/>
      <c r="CE3" s="170"/>
      <c r="CF3" s="170"/>
    </row>
    <row r="4" spans="1:85" s="2" customFormat="1" x14ac:dyDescent="0.2">
      <c r="A4" s="114"/>
      <c r="B4" s="114"/>
      <c r="C4" s="114"/>
      <c r="D4" s="3" t="s">
        <v>27</v>
      </c>
      <c r="E4" s="7">
        <v>126</v>
      </c>
      <c r="F4" s="7">
        <v>693</v>
      </c>
      <c r="G4" s="7">
        <f>SUM(E4:F4)</f>
        <v>819</v>
      </c>
      <c r="H4" s="13" t="s">
        <v>54</v>
      </c>
      <c r="I4" s="7">
        <v>0</v>
      </c>
      <c r="J4" s="7">
        <v>6</v>
      </c>
      <c r="K4" s="7">
        <v>0</v>
      </c>
      <c r="L4" s="7">
        <v>5</v>
      </c>
      <c r="M4" s="7">
        <v>0</v>
      </c>
      <c r="N4" s="7">
        <v>51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2</v>
      </c>
      <c r="W4" s="7">
        <v>3</v>
      </c>
      <c r="X4" s="7">
        <v>3</v>
      </c>
      <c r="Y4" s="7">
        <v>135855</v>
      </c>
      <c r="Z4" s="7">
        <v>0</v>
      </c>
      <c r="AA4" s="112"/>
      <c r="AB4" s="6">
        <v>18000</v>
      </c>
      <c r="AC4" s="6">
        <v>8500</v>
      </c>
      <c r="AD4" s="6">
        <v>3500</v>
      </c>
      <c r="AE4" s="8">
        <v>1</v>
      </c>
      <c r="AF4" s="6">
        <v>12000</v>
      </c>
      <c r="AG4" s="6">
        <v>25000</v>
      </c>
      <c r="AH4" s="6">
        <v>20000</v>
      </c>
      <c r="AI4" s="6">
        <v>-15000</v>
      </c>
      <c r="AJ4" s="9">
        <v>20000</v>
      </c>
      <c r="AK4" s="9">
        <v>45000</v>
      </c>
      <c r="AL4" s="9">
        <v>35000</v>
      </c>
      <c r="AM4" s="9">
        <v>25000</v>
      </c>
      <c r="AN4" s="9">
        <v>-15000</v>
      </c>
      <c r="AO4" s="6">
        <v>25000</v>
      </c>
      <c r="AP4" s="6">
        <v>20000</v>
      </c>
      <c r="AQ4" s="6">
        <v>15000</v>
      </c>
      <c r="AR4" s="6">
        <v>-15000</v>
      </c>
      <c r="AS4" s="6">
        <v>100000</v>
      </c>
      <c r="AT4" s="6">
        <v>300000</v>
      </c>
      <c r="AU4" s="6">
        <v>450000</v>
      </c>
      <c r="AV4" s="6">
        <v>20</v>
      </c>
      <c r="AW4" s="6">
        <v>100000</v>
      </c>
      <c r="AX4" s="112"/>
      <c r="AY4" s="3" t="s">
        <v>27</v>
      </c>
      <c r="AZ4" s="3">
        <f t="shared" ref="AZ4:BA8" si="0">E4*AB4</f>
        <v>2268000</v>
      </c>
      <c r="BA4" s="3">
        <f t="shared" si="0"/>
        <v>5890500</v>
      </c>
      <c r="BB4" s="3">
        <f>SUM(AZ4:BA4)</f>
        <v>8158500</v>
      </c>
      <c r="BC4" s="3">
        <f t="shared" ref="BC4:BC8" si="1">AD4*SUM(E4:F4)</f>
        <v>2866500</v>
      </c>
      <c r="BD4" s="4" t="str">
        <f>H4</f>
        <v>0.9794</v>
      </c>
      <c r="BE4" s="3">
        <f t="shared" ref="BE4:BI8" si="2">I4*AF4</f>
        <v>0</v>
      </c>
      <c r="BF4" s="3">
        <f t="shared" si="2"/>
        <v>150000</v>
      </c>
      <c r="BG4" s="3">
        <f t="shared" si="2"/>
        <v>0</v>
      </c>
      <c r="BH4" s="3">
        <f t="shared" si="2"/>
        <v>-75000</v>
      </c>
      <c r="BI4" s="3">
        <f t="shared" si="2"/>
        <v>0</v>
      </c>
      <c r="BJ4" s="3">
        <f t="shared" ref="BJ4:BM8" si="3">AK4*N4</f>
        <v>2295000</v>
      </c>
      <c r="BK4" s="3">
        <f t="shared" si="3"/>
        <v>0</v>
      </c>
      <c r="BL4" s="3">
        <f t="shared" si="3"/>
        <v>0</v>
      </c>
      <c r="BM4" s="3">
        <f t="shared" si="3"/>
        <v>0</v>
      </c>
      <c r="BN4" s="3">
        <f t="shared" ref="BN4:BO8" si="4">R4*AO4</f>
        <v>0</v>
      </c>
      <c r="BO4" s="3">
        <f t="shared" si="4"/>
        <v>0</v>
      </c>
      <c r="BP4" s="3">
        <f t="shared" ref="BP4:BQ8" si="5">AQ4*T4</f>
        <v>0</v>
      </c>
      <c r="BQ4" s="5">
        <f t="shared" si="5"/>
        <v>0</v>
      </c>
      <c r="BR4" s="3">
        <f t="shared" ref="BR4:BV8" si="6">V4*AS4</f>
        <v>200000</v>
      </c>
      <c r="BS4" s="3">
        <f t="shared" si="6"/>
        <v>900000</v>
      </c>
      <c r="BT4" s="3">
        <f t="shared" si="6"/>
        <v>1350000</v>
      </c>
      <c r="BU4" s="3">
        <f t="shared" si="6"/>
        <v>2717100</v>
      </c>
      <c r="BV4" s="3">
        <f t="shared" si="6"/>
        <v>0</v>
      </c>
      <c r="BW4" s="25">
        <v>700000</v>
      </c>
      <c r="BX4" s="25"/>
      <c r="BY4" s="19">
        <f>SUM(BB4:BC4)*BD4+SUM(BE4:BG4)-BH4+SUM(BI4:BL4)-BM4+SUM(BN4:BP4)-BQ4+SUM(BR4:BX4)</f>
        <v>19184985</v>
      </c>
      <c r="BZ4" s="20">
        <v>0</v>
      </c>
      <c r="CA4" s="6">
        <v>0</v>
      </c>
      <c r="CB4" s="9">
        <v>777650</v>
      </c>
      <c r="CC4" s="6">
        <f>(BY4-20000000)*10%</f>
        <v>-81501.5</v>
      </c>
      <c r="CD4" s="6"/>
      <c r="CE4" s="6"/>
      <c r="CF4" s="6">
        <f>BY4-SUM(CB4:CE4)</f>
        <v>18488836.5</v>
      </c>
      <c r="CG4" s="2" t="s">
        <v>131</v>
      </c>
    </row>
    <row r="5" spans="1:85" s="2" customFormat="1" x14ac:dyDescent="0.2">
      <c r="A5" s="114"/>
      <c r="B5" s="114"/>
      <c r="C5" s="114"/>
      <c r="D5" s="3" t="s">
        <v>28</v>
      </c>
      <c r="E5" s="7">
        <v>138</v>
      </c>
      <c r="F5" s="7">
        <v>605</v>
      </c>
      <c r="G5" s="7">
        <f t="shared" ref="G5:G8" si="7">SUM(E5:F5)</f>
        <v>743</v>
      </c>
      <c r="H5" s="13">
        <v>0.98760000000000003</v>
      </c>
      <c r="I5" s="7">
        <v>0</v>
      </c>
      <c r="J5" s="7">
        <v>11</v>
      </c>
      <c r="K5" s="7">
        <v>0</v>
      </c>
      <c r="L5" s="7">
        <v>10</v>
      </c>
      <c r="M5" s="7">
        <v>0</v>
      </c>
      <c r="N5" s="7">
        <v>38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2</v>
      </c>
      <c r="W5" s="7">
        <v>1</v>
      </c>
      <c r="X5" s="7">
        <v>0</v>
      </c>
      <c r="Y5" s="7">
        <v>161647</v>
      </c>
      <c r="Z5" s="7">
        <v>0</v>
      </c>
      <c r="AA5" s="112"/>
      <c r="AB5" s="6">
        <v>18000</v>
      </c>
      <c r="AC5" s="6">
        <v>8500</v>
      </c>
      <c r="AD5" s="6">
        <v>3000</v>
      </c>
      <c r="AE5" s="8">
        <v>1</v>
      </c>
      <c r="AF5" s="6">
        <v>12000</v>
      </c>
      <c r="AG5" s="6">
        <v>25000</v>
      </c>
      <c r="AH5" s="6">
        <v>20000</v>
      </c>
      <c r="AI5" s="6">
        <v>-15000</v>
      </c>
      <c r="AJ5" s="9">
        <v>20000</v>
      </c>
      <c r="AK5" s="9">
        <v>45000</v>
      </c>
      <c r="AL5" s="9">
        <v>35000</v>
      </c>
      <c r="AM5" s="9">
        <v>25000</v>
      </c>
      <c r="AN5" s="9">
        <v>-15000</v>
      </c>
      <c r="AO5" s="6">
        <v>25000</v>
      </c>
      <c r="AP5" s="6">
        <v>20000</v>
      </c>
      <c r="AQ5" s="6">
        <v>15000</v>
      </c>
      <c r="AR5" s="6">
        <v>-15000</v>
      </c>
      <c r="AS5" s="6">
        <v>100000</v>
      </c>
      <c r="AT5" s="6">
        <v>300000</v>
      </c>
      <c r="AU5" s="6">
        <v>450000</v>
      </c>
      <c r="AV5" s="6">
        <v>20</v>
      </c>
      <c r="AW5" s="6">
        <v>100000</v>
      </c>
      <c r="AX5" s="112"/>
      <c r="AY5" s="3" t="s">
        <v>28</v>
      </c>
      <c r="AZ5" s="3">
        <f t="shared" si="0"/>
        <v>2484000</v>
      </c>
      <c r="BA5" s="3">
        <f t="shared" si="0"/>
        <v>5142500</v>
      </c>
      <c r="BB5" s="3">
        <f t="shared" ref="BB5:BB8" si="8">SUM(AZ5:BA5)</f>
        <v>7626500</v>
      </c>
      <c r="BC5" s="3">
        <f t="shared" si="1"/>
        <v>2229000</v>
      </c>
      <c r="BD5" s="4">
        <f t="shared" ref="BD5:BD8" si="9">H5</f>
        <v>0.98760000000000003</v>
      </c>
      <c r="BE5" s="3">
        <f t="shared" si="2"/>
        <v>0</v>
      </c>
      <c r="BF5" s="3">
        <f t="shared" si="2"/>
        <v>275000</v>
      </c>
      <c r="BG5" s="3">
        <f t="shared" si="2"/>
        <v>0</v>
      </c>
      <c r="BH5" s="3">
        <f t="shared" si="2"/>
        <v>-150000</v>
      </c>
      <c r="BI5" s="3">
        <f t="shared" si="2"/>
        <v>0</v>
      </c>
      <c r="BJ5" s="3">
        <f t="shared" si="3"/>
        <v>1710000</v>
      </c>
      <c r="BK5" s="3">
        <f t="shared" si="3"/>
        <v>0</v>
      </c>
      <c r="BL5" s="3">
        <f t="shared" si="3"/>
        <v>0</v>
      </c>
      <c r="BM5" s="3">
        <f t="shared" si="3"/>
        <v>0</v>
      </c>
      <c r="BN5" s="3">
        <f t="shared" si="4"/>
        <v>0</v>
      </c>
      <c r="BO5" s="3">
        <f t="shared" si="4"/>
        <v>0</v>
      </c>
      <c r="BP5" s="3">
        <f t="shared" si="5"/>
        <v>0</v>
      </c>
      <c r="BQ5" s="5">
        <f t="shared" si="5"/>
        <v>0</v>
      </c>
      <c r="BR5" s="3">
        <f t="shared" si="6"/>
        <v>200000</v>
      </c>
      <c r="BS5" s="3">
        <f t="shared" si="6"/>
        <v>300000</v>
      </c>
      <c r="BT5" s="3">
        <f t="shared" si="6"/>
        <v>0</v>
      </c>
      <c r="BU5" s="3">
        <f t="shared" si="6"/>
        <v>3232940</v>
      </c>
      <c r="BV5" s="3">
        <f t="shared" si="6"/>
        <v>0</v>
      </c>
      <c r="BW5" s="25">
        <v>2570069</v>
      </c>
      <c r="BX5" s="25">
        <v>929931</v>
      </c>
      <c r="BY5" s="19">
        <f>SUM(BB5:BC5)*BD5+SUM(BE5:BG5)-BH5+SUM(BI5:BL5)-BM5+SUM(BN5:BP5)-BQ5+SUM(BR5:BX5)</f>
        <v>19101231.800000001</v>
      </c>
      <c r="BZ5" s="20">
        <v>0</v>
      </c>
      <c r="CA5" s="6">
        <v>0</v>
      </c>
      <c r="CB5" s="9">
        <v>777650</v>
      </c>
      <c r="CC5" s="6">
        <v>0</v>
      </c>
      <c r="CD5" s="6">
        <v>3000000</v>
      </c>
      <c r="CE5" s="6"/>
      <c r="CF5" s="6">
        <f t="shared" ref="CF5:CF8" si="10">BY5-SUM(CB5:CE5)</f>
        <v>15323581.800000001</v>
      </c>
    </row>
    <row r="6" spans="1:85" s="2" customFormat="1" x14ac:dyDescent="0.2">
      <c r="A6" s="114"/>
      <c r="B6" s="114"/>
      <c r="C6" s="114"/>
      <c r="D6" s="3" t="s">
        <v>29</v>
      </c>
      <c r="E6" s="7">
        <v>145</v>
      </c>
      <c r="F6" s="7">
        <v>604</v>
      </c>
      <c r="G6" s="7">
        <f t="shared" si="7"/>
        <v>749</v>
      </c>
      <c r="H6" s="13" t="s">
        <v>55</v>
      </c>
      <c r="I6" s="7">
        <v>0</v>
      </c>
      <c r="J6" s="7">
        <v>6</v>
      </c>
      <c r="K6" s="7">
        <v>0</v>
      </c>
      <c r="L6" s="7">
        <v>15</v>
      </c>
      <c r="M6" s="7">
        <v>0</v>
      </c>
      <c r="N6" s="7">
        <v>60</v>
      </c>
      <c r="O6" s="7">
        <v>0</v>
      </c>
      <c r="P6" s="7">
        <v>0</v>
      </c>
      <c r="Q6" s="7">
        <v>0</v>
      </c>
      <c r="R6" s="7">
        <v>15</v>
      </c>
      <c r="S6" s="7">
        <v>0</v>
      </c>
      <c r="T6" s="7">
        <v>0</v>
      </c>
      <c r="U6" s="7">
        <v>0</v>
      </c>
      <c r="V6" s="7">
        <v>1</v>
      </c>
      <c r="W6" s="7">
        <v>2</v>
      </c>
      <c r="X6" s="7">
        <v>2</v>
      </c>
      <c r="Y6" s="7">
        <v>213062</v>
      </c>
      <c r="Z6" s="7">
        <v>0</v>
      </c>
      <c r="AA6" s="112"/>
      <c r="AB6" s="6">
        <v>18000</v>
      </c>
      <c r="AC6" s="6">
        <v>8500</v>
      </c>
      <c r="AD6" s="6">
        <v>3000</v>
      </c>
      <c r="AE6" s="8">
        <v>1</v>
      </c>
      <c r="AF6" s="6">
        <v>12000</v>
      </c>
      <c r="AG6" s="6">
        <v>25000</v>
      </c>
      <c r="AH6" s="6">
        <v>20000</v>
      </c>
      <c r="AI6" s="6">
        <v>-15000</v>
      </c>
      <c r="AJ6" s="9">
        <v>20000</v>
      </c>
      <c r="AK6" s="9">
        <v>45000</v>
      </c>
      <c r="AL6" s="9">
        <v>35000</v>
      </c>
      <c r="AM6" s="9">
        <v>25000</v>
      </c>
      <c r="AN6" s="9">
        <v>-15000</v>
      </c>
      <c r="AO6" s="6">
        <v>25000</v>
      </c>
      <c r="AP6" s="6">
        <v>20000</v>
      </c>
      <c r="AQ6" s="6">
        <v>15000</v>
      </c>
      <c r="AR6" s="6">
        <v>-15000</v>
      </c>
      <c r="AS6" s="6">
        <v>100000</v>
      </c>
      <c r="AT6" s="6">
        <v>300000</v>
      </c>
      <c r="AU6" s="6">
        <v>450000</v>
      </c>
      <c r="AV6" s="6">
        <v>20</v>
      </c>
      <c r="AW6" s="6">
        <v>100000</v>
      </c>
      <c r="AX6" s="112"/>
      <c r="AY6" s="3" t="s">
        <v>29</v>
      </c>
      <c r="AZ6" s="3">
        <f t="shared" si="0"/>
        <v>2610000</v>
      </c>
      <c r="BA6" s="3">
        <f t="shared" si="0"/>
        <v>5134000</v>
      </c>
      <c r="BB6" s="3">
        <f t="shared" si="8"/>
        <v>7744000</v>
      </c>
      <c r="BC6" s="3">
        <f t="shared" si="1"/>
        <v>2247000</v>
      </c>
      <c r="BD6" s="4" t="str">
        <f t="shared" si="9"/>
        <v>0.9510</v>
      </c>
      <c r="BE6" s="3">
        <f t="shared" si="2"/>
        <v>0</v>
      </c>
      <c r="BF6" s="3">
        <f t="shared" si="2"/>
        <v>150000</v>
      </c>
      <c r="BG6" s="3">
        <f t="shared" si="2"/>
        <v>0</v>
      </c>
      <c r="BH6" s="3">
        <f t="shared" si="2"/>
        <v>-225000</v>
      </c>
      <c r="BI6" s="3">
        <f t="shared" si="2"/>
        <v>0</v>
      </c>
      <c r="BJ6" s="3">
        <f t="shared" si="3"/>
        <v>2700000</v>
      </c>
      <c r="BK6" s="3">
        <f t="shared" si="3"/>
        <v>0</v>
      </c>
      <c r="BL6" s="3">
        <f t="shared" si="3"/>
        <v>0</v>
      </c>
      <c r="BM6" s="3">
        <f t="shared" si="3"/>
        <v>0</v>
      </c>
      <c r="BN6" s="3">
        <f t="shared" si="4"/>
        <v>375000</v>
      </c>
      <c r="BO6" s="3">
        <f t="shared" si="4"/>
        <v>0</v>
      </c>
      <c r="BP6" s="3">
        <f t="shared" si="5"/>
        <v>0</v>
      </c>
      <c r="BQ6" s="5">
        <f t="shared" si="5"/>
        <v>0</v>
      </c>
      <c r="BR6" s="3">
        <f t="shared" si="6"/>
        <v>100000</v>
      </c>
      <c r="BS6" s="3">
        <f t="shared" si="6"/>
        <v>600000</v>
      </c>
      <c r="BT6" s="3">
        <f t="shared" si="6"/>
        <v>900000</v>
      </c>
      <c r="BU6" s="3">
        <f t="shared" si="6"/>
        <v>4261240</v>
      </c>
      <c r="BV6" s="3">
        <f t="shared" si="6"/>
        <v>0</v>
      </c>
      <c r="BW6" s="25"/>
      <c r="BX6" s="25"/>
      <c r="BY6" s="19">
        <f t="shared" ref="BY6:BY8" si="11">SUM(BB6:BC6)*BD6+SUM(BE6:BG6)-BH6+SUM(BI6:BL6)-BM6+SUM(BN6:BP6)-BQ6+SUM(BR6:BX6)</f>
        <v>18812681</v>
      </c>
      <c r="BZ6" s="20">
        <v>0</v>
      </c>
      <c r="CA6" s="6">
        <v>0</v>
      </c>
      <c r="CB6" s="9">
        <v>777650</v>
      </c>
      <c r="CC6" s="6">
        <v>0</v>
      </c>
      <c r="CD6" s="6"/>
      <c r="CE6" s="6"/>
      <c r="CF6" s="6">
        <f t="shared" si="10"/>
        <v>18035031</v>
      </c>
    </row>
    <row r="7" spans="1:85" s="2" customFormat="1" x14ac:dyDescent="0.2">
      <c r="A7" s="114"/>
      <c r="B7" s="114"/>
      <c r="C7" s="114"/>
      <c r="D7" s="115" t="s">
        <v>30</v>
      </c>
      <c r="E7" s="7">
        <v>157</v>
      </c>
      <c r="F7" s="7">
        <v>541</v>
      </c>
      <c r="G7" s="7">
        <f t="shared" si="7"/>
        <v>698</v>
      </c>
      <c r="H7" s="13" t="s">
        <v>56</v>
      </c>
      <c r="I7" s="7">
        <v>0</v>
      </c>
      <c r="J7" s="7">
        <v>11</v>
      </c>
      <c r="K7" s="7">
        <v>2</v>
      </c>
      <c r="L7" s="7">
        <v>19</v>
      </c>
      <c r="M7" s="7">
        <v>1</v>
      </c>
      <c r="N7" s="7">
        <v>27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2</v>
      </c>
      <c r="W7" s="7">
        <v>3</v>
      </c>
      <c r="X7" s="7">
        <v>1</v>
      </c>
      <c r="Y7" s="7">
        <v>168694</v>
      </c>
      <c r="Z7" s="7">
        <v>0</v>
      </c>
      <c r="AA7" s="112"/>
      <c r="AB7" s="6">
        <v>18000</v>
      </c>
      <c r="AC7" s="6">
        <v>8500</v>
      </c>
      <c r="AD7" s="6">
        <v>3500</v>
      </c>
      <c r="AE7" s="8">
        <v>1</v>
      </c>
      <c r="AF7" s="6">
        <v>12000</v>
      </c>
      <c r="AG7" s="6">
        <v>25000</v>
      </c>
      <c r="AH7" s="6">
        <v>20000</v>
      </c>
      <c r="AI7" s="6">
        <v>-15000</v>
      </c>
      <c r="AJ7" s="9">
        <v>20000</v>
      </c>
      <c r="AK7" s="9">
        <v>45000</v>
      </c>
      <c r="AL7" s="9">
        <v>35000</v>
      </c>
      <c r="AM7" s="9">
        <v>25000</v>
      </c>
      <c r="AN7" s="9">
        <v>-15000</v>
      </c>
      <c r="AO7" s="6">
        <v>25000</v>
      </c>
      <c r="AP7" s="6">
        <v>20000</v>
      </c>
      <c r="AQ7" s="6">
        <v>15000</v>
      </c>
      <c r="AR7" s="6">
        <v>-15000</v>
      </c>
      <c r="AS7" s="6">
        <v>100000</v>
      </c>
      <c r="AT7" s="6">
        <v>300000</v>
      </c>
      <c r="AU7" s="6">
        <v>450000</v>
      </c>
      <c r="AV7" s="6">
        <v>20</v>
      </c>
      <c r="AW7" s="6">
        <v>100000</v>
      </c>
      <c r="AX7" s="112"/>
      <c r="AY7" s="3" t="s">
        <v>30</v>
      </c>
      <c r="AZ7" s="3">
        <f t="shared" si="0"/>
        <v>2826000</v>
      </c>
      <c r="BA7" s="3">
        <f t="shared" si="0"/>
        <v>4598500</v>
      </c>
      <c r="BB7" s="3">
        <f t="shared" si="8"/>
        <v>7424500</v>
      </c>
      <c r="BC7" s="3">
        <f t="shared" si="1"/>
        <v>2443000</v>
      </c>
      <c r="BD7" s="4" t="str">
        <f t="shared" si="9"/>
        <v>0.9517</v>
      </c>
      <c r="BE7" s="3">
        <f t="shared" si="2"/>
        <v>0</v>
      </c>
      <c r="BF7" s="3">
        <f t="shared" si="2"/>
        <v>275000</v>
      </c>
      <c r="BG7" s="3">
        <f t="shared" si="2"/>
        <v>40000</v>
      </c>
      <c r="BH7" s="3">
        <f t="shared" si="2"/>
        <v>-285000</v>
      </c>
      <c r="BI7" s="3">
        <f t="shared" si="2"/>
        <v>20000</v>
      </c>
      <c r="BJ7" s="3">
        <f t="shared" si="3"/>
        <v>1215000</v>
      </c>
      <c r="BK7" s="3">
        <f t="shared" si="3"/>
        <v>0</v>
      </c>
      <c r="BL7" s="3">
        <f t="shared" si="3"/>
        <v>0</v>
      </c>
      <c r="BM7" s="3">
        <f t="shared" si="3"/>
        <v>0</v>
      </c>
      <c r="BN7" s="3">
        <f t="shared" si="4"/>
        <v>0</v>
      </c>
      <c r="BO7" s="3">
        <f t="shared" si="4"/>
        <v>0</v>
      </c>
      <c r="BP7" s="3">
        <f t="shared" si="5"/>
        <v>0</v>
      </c>
      <c r="BQ7" s="5">
        <f t="shared" si="5"/>
        <v>0</v>
      </c>
      <c r="BR7" s="3">
        <f t="shared" si="6"/>
        <v>200000</v>
      </c>
      <c r="BS7" s="3">
        <f t="shared" si="6"/>
        <v>900000</v>
      </c>
      <c r="BT7" s="3">
        <f t="shared" si="6"/>
        <v>450000</v>
      </c>
      <c r="BU7" s="3">
        <f t="shared" si="6"/>
        <v>3373880</v>
      </c>
      <c r="BV7" s="3">
        <f t="shared" si="6"/>
        <v>0</v>
      </c>
      <c r="BW7" s="25"/>
      <c r="BX7" s="25">
        <v>929931</v>
      </c>
      <c r="BY7" s="19">
        <f t="shared" si="11"/>
        <v>17079710.75</v>
      </c>
      <c r="BZ7" s="20">
        <v>0</v>
      </c>
      <c r="CA7" s="6">
        <v>0</v>
      </c>
      <c r="CB7" s="9">
        <v>777650</v>
      </c>
      <c r="CC7" s="6">
        <v>0</v>
      </c>
      <c r="CD7" s="6"/>
      <c r="CE7" s="6"/>
      <c r="CF7" s="6">
        <f t="shared" si="10"/>
        <v>16302060.75</v>
      </c>
    </row>
    <row r="8" spans="1:85" s="2" customFormat="1" x14ac:dyDescent="0.2">
      <c r="A8" s="114"/>
      <c r="B8" s="114"/>
      <c r="C8" s="114"/>
      <c r="D8" s="114" t="s">
        <v>31</v>
      </c>
      <c r="E8" s="7">
        <v>115</v>
      </c>
      <c r="F8" s="7">
        <v>746</v>
      </c>
      <c r="G8" s="7">
        <f t="shared" si="7"/>
        <v>861</v>
      </c>
      <c r="H8" s="13" t="s">
        <v>57</v>
      </c>
      <c r="I8" s="7">
        <v>0</v>
      </c>
      <c r="J8" s="7">
        <v>5</v>
      </c>
      <c r="K8" s="7">
        <v>0</v>
      </c>
      <c r="L8" s="7">
        <v>0</v>
      </c>
      <c r="M8" s="7">
        <v>8</v>
      </c>
      <c r="N8" s="7">
        <v>23</v>
      </c>
      <c r="O8" s="7">
        <v>0</v>
      </c>
      <c r="P8" s="7">
        <v>0</v>
      </c>
      <c r="Q8" s="7">
        <v>0</v>
      </c>
      <c r="R8" s="7">
        <v>17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170230</v>
      </c>
      <c r="Z8" s="7">
        <v>0</v>
      </c>
      <c r="AA8" s="112"/>
      <c r="AB8" s="6">
        <v>18000</v>
      </c>
      <c r="AC8" s="6">
        <v>8500</v>
      </c>
      <c r="AD8" s="6">
        <v>3000</v>
      </c>
      <c r="AE8" s="8">
        <v>1</v>
      </c>
      <c r="AF8" s="6">
        <v>12000</v>
      </c>
      <c r="AG8" s="6">
        <v>25000</v>
      </c>
      <c r="AH8" s="6">
        <v>20000</v>
      </c>
      <c r="AI8" s="6">
        <v>-15000</v>
      </c>
      <c r="AJ8" s="9">
        <v>20000</v>
      </c>
      <c r="AK8" s="9">
        <v>45000</v>
      </c>
      <c r="AL8" s="9">
        <v>35000</v>
      </c>
      <c r="AM8" s="9">
        <v>25000</v>
      </c>
      <c r="AN8" s="9">
        <v>-15000</v>
      </c>
      <c r="AO8" s="6">
        <v>25000</v>
      </c>
      <c r="AP8" s="6">
        <v>20000</v>
      </c>
      <c r="AQ8" s="6">
        <v>15000</v>
      </c>
      <c r="AR8" s="6">
        <v>-15000</v>
      </c>
      <c r="AS8" s="6">
        <v>100000</v>
      </c>
      <c r="AT8" s="6">
        <v>300000</v>
      </c>
      <c r="AU8" s="6">
        <v>450000</v>
      </c>
      <c r="AV8" s="6">
        <v>20</v>
      </c>
      <c r="AW8" s="6">
        <v>100000</v>
      </c>
      <c r="AX8" s="112"/>
      <c r="AY8" s="3" t="s">
        <v>31</v>
      </c>
      <c r="AZ8" s="3">
        <f t="shared" si="0"/>
        <v>2070000</v>
      </c>
      <c r="BA8" s="3">
        <f t="shared" si="0"/>
        <v>6341000</v>
      </c>
      <c r="BB8" s="3">
        <f t="shared" si="8"/>
        <v>8411000</v>
      </c>
      <c r="BC8" s="3">
        <f t="shared" si="1"/>
        <v>2583000</v>
      </c>
      <c r="BD8" s="4" t="str">
        <f t="shared" si="9"/>
        <v>0.9347</v>
      </c>
      <c r="BE8" s="3">
        <f t="shared" si="2"/>
        <v>0</v>
      </c>
      <c r="BF8" s="3">
        <f t="shared" si="2"/>
        <v>125000</v>
      </c>
      <c r="BG8" s="3">
        <f t="shared" si="2"/>
        <v>0</v>
      </c>
      <c r="BH8" s="3">
        <f t="shared" si="2"/>
        <v>0</v>
      </c>
      <c r="BI8" s="3">
        <f t="shared" si="2"/>
        <v>160000</v>
      </c>
      <c r="BJ8" s="3">
        <f t="shared" si="3"/>
        <v>1035000</v>
      </c>
      <c r="BK8" s="3">
        <f t="shared" si="3"/>
        <v>0</v>
      </c>
      <c r="BL8" s="3">
        <f t="shared" si="3"/>
        <v>0</v>
      </c>
      <c r="BM8" s="3">
        <f t="shared" si="3"/>
        <v>0</v>
      </c>
      <c r="BN8" s="3">
        <f t="shared" si="4"/>
        <v>425000</v>
      </c>
      <c r="BO8" s="3">
        <f t="shared" si="4"/>
        <v>0</v>
      </c>
      <c r="BP8" s="3">
        <f t="shared" si="5"/>
        <v>0</v>
      </c>
      <c r="BQ8" s="5">
        <f t="shared" si="5"/>
        <v>0</v>
      </c>
      <c r="BR8" s="3">
        <f t="shared" si="6"/>
        <v>0</v>
      </c>
      <c r="BS8" s="3">
        <f t="shared" si="6"/>
        <v>0</v>
      </c>
      <c r="BT8" s="3">
        <f t="shared" si="6"/>
        <v>450000</v>
      </c>
      <c r="BU8" s="3">
        <f t="shared" si="6"/>
        <v>3404600</v>
      </c>
      <c r="BV8" s="3">
        <f t="shared" si="6"/>
        <v>0</v>
      </c>
      <c r="BW8" s="25"/>
      <c r="BX8" s="25"/>
      <c r="BY8" s="19">
        <f t="shared" si="11"/>
        <v>15875691.799999999</v>
      </c>
      <c r="BZ8" s="20">
        <v>0</v>
      </c>
      <c r="CA8" s="6">
        <v>0</v>
      </c>
      <c r="CB8" s="9">
        <v>777650</v>
      </c>
      <c r="CC8" s="6">
        <v>0</v>
      </c>
      <c r="CD8" s="6">
        <v>2000000</v>
      </c>
      <c r="CE8" s="6"/>
      <c r="CF8" s="6">
        <f t="shared" si="10"/>
        <v>13098041.799999999</v>
      </c>
    </row>
    <row r="9" spans="1:85" s="2" customFormat="1" x14ac:dyDescent="0.2">
      <c r="A9" s="114"/>
      <c r="B9" s="114"/>
      <c r="C9" s="114"/>
      <c r="D9" s="114"/>
      <c r="E9" s="7"/>
      <c r="F9" s="7"/>
      <c r="G9" s="7"/>
      <c r="H9" s="13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12"/>
      <c r="AB9" s="6"/>
      <c r="AC9" s="6"/>
      <c r="AD9" s="6"/>
      <c r="AE9" s="6"/>
      <c r="AF9" s="6"/>
      <c r="AG9" s="6"/>
      <c r="AH9" s="6"/>
      <c r="AI9" s="6"/>
      <c r="AJ9" s="9"/>
      <c r="AK9" s="9"/>
      <c r="AL9" s="9"/>
      <c r="AM9" s="9"/>
      <c r="AN9" s="9"/>
      <c r="AO9" s="6"/>
      <c r="AP9" s="6"/>
      <c r="AQ9" s="6"/>
      <c r="AR9" s="6"/>
      <c r="AS9" s="6"/>
      <c r="AT9" s="6"/>
      <c r="AU9" s="6"/>
      <c r="AV9" s="6"/>
      <c r="AW9" s="6"/>
      <c r="AX9" s="112"/>
      <c r="AY9" s="3"/>
      <c r="AZ9" s="3"/>
      <c r="BA9" s="3"/>
      <c r="BB9" s="3"/>
      <c r="BC9" s="4"/>
      <c r="BD9" s="4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25"/>
      <c r="BX9" s="25"/>
      <c r="BY9" s="19"/>
      <c r="BZ9" s="20"/>
      <c r="CA9" s="6"/>
      <c r="CB9" s="6"/>
      <c r="CC9" s="6"/>
      <c r="CD9" s="6"/>
      <c r="CE9" s="6"/>
      <c r="CF9" s="6">
        <f>SUM(CF4:CF8)</f>
        <v>81247551.849999994</v>
      </c>
    </row>
    <row r="10" spans="1:85" s="2" customFormat="1" x14ac:dyDescent="0.2">
      <c r="A10" s="114"/>
      <c r="B10" s="114"/>
      <c r="C10" s="114"/>
      <c r="D10" s="114"/>
      <c r="E10" s="7"/>
      <c r="F10" s="7"/>
      <c r="G10" s="7"/>
      <c r="H10" s="13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12"/>
      <c r="AB10" s="6"/>
      <c r="AC10" s="6"/>
      <c r="AD10" s="6"/>
      <c r="AE10" s="6"/>
      <c r="AF10" s="6"/>
      <c r="AG10" s="6"/>
      <c r="AH10" s="6"/>
      <c r="AI10" s="6"/>
      <c r="AJ10" s="9"/>
      <c r="AK10" s="9"/>
      <c r="AL10" s="9"/>
      <c r="AM10" s="9"/>
      <c r="AN10" s="9"/>
      <c r="AO10" s="6"/>
      <c r="AP10" s="6"/>
      <c r="AQ10" s="6"/>
      <c r="AR10" s="6"/>
      <c r="AS10" s="6"/>
      <c r="AT10" s="6"/>
      <c r="AU10" s="6"/>
      <c r="AV10" s="6"/>
      <c r="AW10" s="6"/>
      <c r="AX10" s="112"/>
      <c r="AY10" s="3"/>
      <c r="AZ10" s="3"/>
      <c r="BA10" s="3"/>
      <c r="BB10" s="3"/>
      <c r="BC10" s="4"/>
      <c r="BD10" s="4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25"/>
      <c r="BX10" s="25"/>
      <c r="BY10" s="19"/>
      <c r="BZ10" s="20"/>
      <c r="CA10" s="6"/>
      <c r="CB10" s="6"/>
      <c r="CC10" s="6"/>
      <c r="CD10" s="6"/>
      <c r="CE10" s="6"/>
      <c r="CF10" s="6"/>
    </row>
    <row r="11" spans="1:85" s="2" customFormat="1" x14ac:dyDescent="0.2">
      <c r="A11" s="114"/>
      <c r="B11" s="114"/>
      <c r="C11" s="114"/>
      <c r="D11" s="114"/>
      <c r="E11" s="7"/>
      <c r="F11" s="7"/>
      <c r="G11" s="7"/>
      <c r="H11" s="1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12"/>
      <c r="AB11" s="6"/>
      <c r="AC11" s="6"/>
      <c r="AD11" s="6"/>
      <c r="AE11" s="6"/>
      <c r="AF11" s="6"/>
      <c r="AG11" s="6"/>
      <c r="AH11" s="6"/>
      <c r="AI11" s="6"/>
      <c r="AJ11" s="9"/>
      <c r="AK11" s="9"/>
      <c r="AL11" s="9"/>
      <c r="AM11" s="9"/>
      <c r="AN11" s="9"/>
      <c r="AO11" s="6"/>
      <c r="AP11" s="6"/>
      <c r="AQ11" s="6"/>
      <c r="AR11" s="6"/>
      <c r="AS11" s="6"/>
      <c r="AT11" s="6"/>
      <c r="AU11" s="6"/>
      <c r="AV11" s="6"/>
      <c r="AW11" s="6"/>
      <c r="AX11" s="112"/>
      <c r="AY11" s="3"/>
      <c r="AZ11" s="3"/>
      <c r="BA11" s="3"/>
      <c r="BB11" s="3"/>
      <c r="BC11" s="4"/>
      <c r="BD11" s="4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25"/>
      <c r="BX11" s="25"/>
      <c r="BY11" s="19"/>
      <c r="BZ11" s="20"/>
      <c r="CA11" s="6"/>
      <c r="CB11" s="6"/>
      <c r="CC11" s="6"/>
      <c r="CD11" s="6"/>
      <c r="CE11" s="6"/>
      <c r="CF11" s="6"/>
    </row>
    <row r="12" spans="1:85" s="2" customFormat="1" x14ac:dyDescent="0.2">
      <c r="A12" s="114"/>
      <c r="B12" s="114"/>
      <c r="C12" s="114"/>
      <c r="D12" s="114"/>
      <c r="E12" s="7"/>
      <c r="F12" s="7"/>
      <c r="G12" s="7"/>
      <c r="H12" s="13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12"/>
      <c r="AB12" s="6"/>
      <c r="AC12" s="6"/>
      <c r="AD12" s="6"/>
      <c r="AE12" s="6"/>
      <c r="AF12" s="6"/>
      <c r="AG12" s="6"/>
      <c r="AH12" s="6"/>
      <c r="AI12" s="6"/>
      <c r="AJ12" s="9"/>
      <c r="AK12" s="9"/>
      <c r="AL12" s="9"/>
      <c r="AM12" s="9"/>
      <c r="AN12" s="9"/>
      <c r="AO12" s="6"/>
      <c r="AP12" s="6"/>
      <c r="AQ12" s="6"/>
      <c r="AR12" s="6"/>
      <c r="AS12" s="6"/>
      <c r="AT12" s="6"/>
      <c r="AU12" s="6"/>
      <c r="AV12" s="6"/>
      <c r="AW12" s="6"/>
      <c r="AX12" s="112"/>
      <c r="AY12" s="3"/>
      <c r="AZ12" s="3"/>
      <c r="BA12" s="3"/>
      <c r="BB12" s="3"/>
      <c r="BC12" s="4"/>
      <c r="BD12" s="4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25"/>
      <c r="BX12" s="25"/>
      <c r="BY12" s="19"/>
      <c r="BZ12" s="20"/>
      <c r="CA12" s="6"/>
      <c r="CB12" s="6"/>
      <c r="CC12" s="6"/>
      <c r="CD12" s="6"/>
      <c r="CE12" s="6"/>
      <c r="CF12" s="6"/>
    </row>
    <row r="13" spans="1:85" s="2" customFormat="1" x14ac:dyDescent="0.2">
      <c r="A13" s="114"/>
      <c r="B13" s="114"/>
      <c r="C13" s="114"/>
      <c r="D13" s="114"/>
      <c r="E13" s="7"/>
      <c r="F13" s="7"/>
      <c r="G13" s="7"/>
      <c r="H13" s="13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12"/>
      <c r="AB13" s="6"/>
      <c r="AC13" s="6"/>
      <c r="AD13" s="6"/>
      <c r="AE13" s="6"/>
      <c r="AF13" s="6"/>
      <c r="AG13" s="6"/>
      <c r="AH13" s="6"/>
      <c r="AI13" s="6"/>
      <c r="AJ13" s="9"/>
      <c r="AK13" s="9"/>
      <c r="AL13" s="9"/>
      <c r="AM13" s="9"/>
      <c r="AN13" s="9"/>
      <c r="AO13" s="6"/>
      <c r="AP13" s="6"/>
      <c r="AQ13" s="6"/>
      <c r="AR13" s="6"/>
      <c r="AS13" s="6"/>
      <c r="AT13" s="6"/>
      <c r="AU13" s="6"/>
      <c r="AV13" s="6"/>
      <c r="AW13" s="6"/>
      <c r="AX13" s="112"/>
      <c r="AY13" s="3"/>
      <c r="AZ13" s="3"/>
      <c r="BA13" s="3"/>
      <c r="BB13" s="3"/>
      <c r="BC13" s="4"/>
      <c r="BD13" s="4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25"/>
      <c r="BX13" s="25"/>
      <c r="BY13" s="19"/>
      <c r="BZ13" s="20"/>
      <c r="CA13" s="6"/>
      <c r="CB13" s="6"/>
      <c r="CC13" s="6"/>
      <c r="CD13" s="6"/>
      <c r="CE13" s="6"/>
      <c r="CF13" s="6"/>
    </row>
    <row r="14" spans="1:85" s="2" customFormat="1" x14ac:dyDescent="0.2">
      <c r="A14" s="114"/>
      <c r="B14" s="114"/>
      <c r="C14" s="114"/>
      <c r="D14" s="114"/>
      <c r="E14" s="7"/>
      <c r="F14" s="7"/>
      <c r="G14" s="7"/>
      <c r="H14" s="13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12"/>
      <c r="AB14" s="6"/>
      <c r="AC14" s="6"/>
      <c r="AD14" s="6"/>
      <c r="AE14" s="6"/>
      <c r="AF14" s="6"/>
      <c r="AG14" s="6"/>
      <c r="AH14" s="6"/>
      <c r="AI14" s="6"/>
      <c r="AJ14" s="9"/>
      <c r="AK14" s="9"/>
      <c r="AL14" s="9"/>
      <c r="AM14" s="9"/>
      <c r="AN14" s="9"/>
      <c r="AO14" s="6"/>
      <c r="AP14" s="6"/>
      <c r="AQ14" s="6"/>
      <c r="AR14" s="6"/>
      <c r="AS14" s="6"/>
      <c r="AT14" s="6"/>
      <c r="AU14" s="6"/>
      <c r="AV14" s="6"/>
      <c r="AW14" s="6"/>
      <c r="AX14" s="112"/>
      <c r="AY14" s="3"/>
      <c r="AZ14" s="3"/>
      <c r="BA14" s="3"/>
      <c r="BB14" s="3"/>
      <c r="BC14" s="4"/>
      <c r="BD14" s="4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25"/>
      <c r="BX14" s="25"/>
      <c r="BY14" s="19"/>
      <c r="BZ14" s="20"/>
      <c r="CA14" s="6"/>
      <c r="CB14" s="6"/>
      <c r="CC14" s="6"/>
      <c r="CD14" s="6"/>
      <c r="CE14" s="6"/>
      <c r="CF14" s="6"/>
    </row>
    <row r="15" spans="1:85" s="2" customFormat="1" x14ac:dyDescent="0.2">
      <c r="A15" s="114"/>
      <c r="B15" s="114"/>
      <c r="C15" s="114"/>
      <c r="D15" s="114"/>
      <c r="E15" s="7"/>
      <c r="F15" s="7"/>
      <c r="G15" s="7"/>
      <c r="H15" s="13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12"/>
      <c r="AB15" s="6"/>
      <c r="AC15" s="6"/>
      <c r="AD15" s="6"/>
      <c r="AE15" s="6"/>
      <c r="AF15" s="6"/>
      <c r="AG15" s="6"/>
      <c r="AH15" s="6"/>
      <c r="AI15" s="6"/>
      <c r="AJ15" s="9"/>
      <c r="AK15" s="9"/>
      <c r="AL15" s="9"/>
      <c r="AM15" s="9"/>
      <c r="AN15" s="9"/>
      <c r="AO15" s="6"/>
      <c r="AP15" s="6"/>
      <c r="AQ15" s="6"/>
      <c r="AR15" s="6"/>
      <c r="AS15" s="6"/>
      <c r="AT15" s="6"/>
      <c r="AU15" s="6"/>
      <c r="AV15" s="6"/>
      <c r="AW15" s="6"/>
      <c r="AX15" s="112"/>
      <c r="AY15" s="3"/>
      <c r="AZ15" s="3"/>
      <c r="BA15" s="3"/>
      <c r="BB15" s="3"/>
      <c r="BC15" s="4"/>
      <c r="BD15" s="4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25"/>
      <c r="BX15" s="25"/>
      <c r="BY15" s="19"/>
      <c r="BZ15" s="20"/>
      <c r="CA15" s="6"/>
      <c r="CB15" s="6"/>
      <c r="CC15" s="6"/>
      <c r="CD15" s="6"/>
      <c r="CE15" s="6"/>
      <c r="CF15" s="6"/>
    </row>
    <row r="16" spans="1:85" s="2" customFormat="1" x14ac:dyDescent="0.2">
      <c r="A16" s="114"/>
      <c r="B16" s="114"/>
      <c r="C16" s="114"/>
      <c r="D16" s="114"/>
      <c r="E16" s="7"/>
      <c r="F16" s="7"/>
      <c r="G16" s="7"/>
      <c r="H16" s="13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12"/>
      <c r="AB16" s="6"/>
      <c r="AC16" s="6"/>
      <c r="AD16" s="6"/>
      <c r="AE16" s="6"/>
      <c r="AF16" s="6"/>
      <c r="AG16" s="6"/>
      <c r="AH16" s="6"/>
      <c r="AI16" s="6"/>
      <c r="AJ16" s="9"/>
      <c r="AK16" s="9"/>
      <c r="AL16" s="9"/>
      <c r="AM16" s="9"/>
      <c r="AN16" s="9"/>
      <c r="AO16" s="6"/>
      <c r="AP16" s="6"/>
      <c r="AQ16" s="6"/>
      <c r="AR16" s="6"/>
      <c r="AS16" s="6"/>
      <c r="AT16" s="6"/>
      <c r="AU16" s="6"/>
      <c r="AV16" s="6"/>
      <c r="AW16" s="6"/>
      <c r="AX16" s="112"/>
      <c r="AY16" s="3"/>
      <c r="AZ16" s="3"/>
      <c r="BA16" s="3"/>
      <c r="BB16" s="3"/>
      <c r="BC16" s="4"/>
      <c r="BD16" s="4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25"/>
      <c r="BX16" s="25"/>
      <c r="BY16" s="19"/>
      <c r="BZ16" s="20"/>
      <c r="CA16" s="6"/>
      <c r="CB16" s="6"/>
      <c r="CC16" s="6"/>
      <c r="CD16" s="6"/>
      <c r="CE16" s="6"/>
      <c r="CF16" s="6"/>
    </row>
    <row r="17" spans="1:84" s="2" customFormat="1" x14ac:dyDescent="0.2">
      <c r="A17" s="114"/>
      <c r="B17" s="114"/>
      <c r="C17" s="114"/>
      <c r="D17" s="114"/>
      <c r="E17" s="7"/>
      <c r="F17" s="7"/>
      <c r="G17" s="7"/>
      <c r="H17" s="13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13"/>
      <c r="AB17" s="6"/>
      <c r="AC17" s="6"/>
      <c r="AD17" s="6"/>
      <c r="AE17" s="6"/>
      <c r="AF17" s="6"/>
      <c r="AG17" s="6"/>
      <c r="AH17" s="6"/>
      <c r="AI17" s="6"/>
      <c r="AJ17" s="9"/>
      <c r="AK17" s="9"/>
      <c r="AL17" s="9"/>
      <c r="AM17" s="9"/>
      <c r="AN17" s="9"/>
      <c r="AO17" s="6"/>
      <c r="AP17" s="6"/>
      <c r="AQ17" s="6"/>
      <c r="AR17" s="6"/>
      <c r="AS17" s="6"/>
      <c r="AT17" s="6"/>
      <c r="AU17" s="6"/>
      <c r="AV17" s="6"/>
      <c r="AW17" s="6"/>
      <c r="AX17" s="113"/>
      <c r="AY17" s="3"/>
      <c r="AZ17" s="3"/>
      <c r="BA17" s="3"/>
      <c r="BB17" s="3"/>
      <c r="BC17" s="4"/>
      <c r="BD17" s="4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25"/>
      <c r="BX17" s="25"/>
      <c r="BY17" s="19"/>
      <c r="BZ17" s="20"/>
      <c r="CA17" s="6"/>
      <c r="CB17" s="6"/>
      <c r="CC17" s="6"/>
      <c r="CD17" s="6"/>
      <c r="CE17" s="6"/>
      <c r="CF17" s="6"/>
    </row>
    <row r="18" spans="1:84" s="2" customFormat="1" x14ac:dyDescent="0.2">
      <c r="A18" s="114"/>
      <c r="B18" s="114"/>
      <c r="C18" s="114"/>
      <c r="D18" s="114"/>
      <c r="E18" s="7"/>
      <c r="F18" s="7"/>
      <c r="G18" s="7"/>
      <c r="H18" s="1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13"/>
      <c r="AB18" s="6"/>
      <c r="AC18" s="6"/>
      <c r="AD18" s="6"/>
      <c r="AE18" s="6"/>
      <c r="AF18" s="6"/>
      <c r="AG18" s="6"/>
      <c r="AH18" s="6"/>
      <c r="AI18" s="6"/>
      <c r="AJ18" s="9"/>
      <c r="AK18" s="9"/>
      <c r="AL18" s="9"/>
      <c r="AM18" s="9"/>
      <c r="AN18" s="9"/>
      <c r="AO18" s="6"/>
      <c r="AP18" s="6"/>
      <c r="AQ18" s="6"/>
      <c r="AR18" s="6"/>
      <c r="AS18" s="6"/>
      <c r="AT18" s="6"/>
      <c r="AU18" s="6"/>
      <c r="AV18" s="6"/>
      <c r="AW18" s="6"/>
      <c r="AX18" s="113"/>
      <c r="AY18" s="3"/>
      <c r="AZ18" s="3"/>
      <c r="BA18" s="3"/>
      <c r="BB18" s="3"/>
      <c r="BC18" s="4"/>
      <c r="BD18" s="4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25"/>
      <c r="BX18" s="25"/>
      <c r="BY18" s="19"/>
      <c r="BZ18" s="20"/>
      <c r="CA18" s="6"/>
      <c r="CB18" s="6"/>
      <c r="CC18" s="6"/>
      <c r="CD18" s="6"/>
      <c r="CE18" s="6"/>
      <c r="CF18" s="6"/>
    </row>
    <row r="19" spans="1:84" s="2" customFormat="1" x14ac:dyDescent="0.2">
      <c r="A19" s="114"/>
      <c r="B19" s="114"/>
      <c r="C19" s="114"/>
      <c r="D19" s="114"/>
      <c r="E19" s="7"/>
      <c r="F19" s="7"/>
      <c r="G19" s="7"/>
      <c r="H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13"/>
      <c r="AB19" s="6"/>
      <c r="AC19" s="6"/>
      <c r="AD19" s="6"/>
      <c r="AE19" s="6"/>
      <c r="AF19" s="6"/>
      <c r="AG19" s="6"/>
      <c r="AH19" s="6"/>
      <c r="AI19" s="6"/>
      <c r="AJ19" s="9"/>
      <c r="AK19" s="9"/>
      <c r="AL19" s="9"/>
      <c r="AM19" s="9"/>
      <c r="AN19" s="9"/>
      <c r="AO19" s="6"/>
      <c r="AP19" s="6"/>
      <c r="AQ19" s="6"/>
      <c r="AR19" s="6"/>
      <c r="AS19" s="6"/>
      <c r="AT19" s="6"/>
      <c r="AU19" s="6"/>
      <c r="AV19" s="6"/>
      <c r="AW19" s="6"/>
      <c r="AX19" s="113"/>
      <c r="AY19" s="3"/>
      <c r="AZ19" s="3"/>
      <c r="BA19" s="3"/>
      <c r="BB19" s="3"/>
      <c r="BC19" s="4"/>
      <c r="BD19" s="4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25"/>
      <c r="BX19" s="25"/>
      <c r="BY19" s="19"/>
      <c r="BZ19" s="20"/>
      <c r="CA19" s="6"/>
      <c r="CB19" s="6"/>
      <c r="CC19" s="6"/>
      <c r="CD19" s="6"/>
      <c r="CE19" s="6"/>
      <c r="CF19" s="6"/>
    </row>
    <row r="20" spans="1:84" s="2" customFormat="1" x14ac:dyDescent="0.2">
      <c r="A20" s="114"/>
      <c r="B20" s="114"/>
      <c r="C20" s="114"/>
      <c r="D20" s="114"/>
      <c r="E20" s="7"/>
      <c r="F20" s="7"/>
      <c r="G20" s="7"/>
      <c r="H20" s="1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13"/>
      <c r="AB20" s="6"/>
      <c r="AC20" s="6"/>
      <c r="AD20" s="6"/>
      <c r="AE20" s="6"/>
      <c r="AF20" s="6"/>
      <c r="AG20" s="6"/>
      <c r="AH20" s="6"/>
      <c r="AI20" s="6"/>
      <c r="AJ20" s="9"/>
      <c r="AK20" s="9"/>
      <c r="AL20" s="9"/>
      <c r="AM20" s="9"/>
      <c r="AN20" s="9"/>
      <c r="AO20" s="6"/>
      <c r="AP20" s="6"/>
      <c r="AQ20" s="6"/>
      <c r="AR20" s="6"/>
      <c r="AS20" s="6"/>
      <c r="AT20" s="6"/>
      <c r="AU20" s="6"/>
      <c r="AV20" s="6"/>
      <c r="AW20" s="6"/>
      <c r="AX20" s="113"/>
      <c r="AY20" s="3"/>
      <c r="AZ20" s="3"/>
      <c r="BA20" s="3"/>
      <c r="BB20" s="3"/>
      <c r="BC20" s="4"/>
      <c r="BD20" s="4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25"/>
      <c r="BX20" s="25"/>
      <c r="BY20" s="19"/>
      <c r="BZ20" s="20"/>
      <c r="CA20" s="6"/>
      <c r="CB20" s="6"/>
      <c r="CC20" s="6"/>
      <c r="CD20" s="6"/>
      <c r="CE20" s="6"/>
      <c r="CF20" s="6"/>
    </row>
    <row r="21" spans="1:84" s="2" customFormat="1" x14ac:dyDescent="0.2">
      <c r="A21" s="114"/>
      <c r="B21" s="114"/>
      <c r="C21" s="114"/>
      <c r="D21" s="114"/>
      <c r="E21" s="7"/>
      <c r="F21" s="7"/>
      <c r="G21" s="7"/>
      <c r="H21" s="13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13"/>
      <c r="AB21" s="6"/>
      <c r="AC21" s="6"/>
      <c r="AD21" s="6"/>
      <c r="AE21" s="6"/>
      <c r="AF21" s="6"/>
      <c r="AG21" s="6"/>
      <c r="AH21" s="6"/>
      <c r="AI21" s="6"/>
      <c r="AJ21" s="9"/>
      <c r="AK21" s="9"/>
      <c r="AL21" s="9"/>
      <c r="AM21" s="9"/>
      <c r="AN21" s="9"/>
      <c r="AO21" s="6"/>
      <c r="AP21" s="6"/>
      <c r="AQ21" s="6"/>
      <c r="AR21" s="6"/>
      <c r="AS21" s="6"/>
      <c r="AT21" s="6"/>
      <c r="AU21" s="6"/>
      <c r="AV21" s="6"/>
      <c r="AW21" s="6"/>
      <c r="AX21" s="113"/>
      <c r="AY21" s="3"/>
      <c r="AZ21" s="3"/>
      <c r="BA21" s="3"/>
      <c r="BB21" s="3"/>
      <c r="BC21" s="4"/>
      <c r="BD21" s="4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25"/>
      <c r="BX21" s="25"/>
      <c r="BY21" s="19"/>
      <c r="BZ21" s="20"/>
      <c r="CA21" s="6"/>
      <c r="CB21" s="6"/>
      <c r="CC21" s="6"/>
      <c r="CD21" s="6"/>
      <c r="CE21" s="6"/>
      <c r="CF21" s="6"/>
    </row>
    <row r="22" spans="1:84" s="2" customFormat="1" x14ac:dyDescent="0.2">
      <c r="A22" s="114"/>
      <c r="B22" s="114"/>
      <c r="C22" s="114"/>
      <c r="D22" s="114"/>
      <c r="E22" s="7"/>
      <c r="F22" s="7"/>
      <c r="G22" s="7"/>
      <c r="H22" s="13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13"/>
      <c r="AB22" s="6"/>
      <c r="AC22" s="6"/>
      <c r="AD22" s="6"/>
      <c r="AE22" s="6"/>
      <c r="AF22" s="6"/>
      <c r="AG22" s="6"/>
      <c r="AH22" s="6"/>
      <c r="AI22" s="6"/>
      <c r="AJ22" s="9"/>
      <c r="AK22" s="9"/>
      <c r="AL22" s="9"/>
      <c r="AM22" s="9"/>
      <c r="AN22" s="9"/>
      <c r="AO22" s="6"/>
      <c r="AP22" s="6"/>
      <c r="AQ22" s="6"/>
      <c r="AR22" s="6"/>
      <c r="AS22" s="6"/>
      <c r="AT22" s="6"/>
      <c r="AU22" s="6"/>
      <c r="AV22" s="6"/>
      <c r="AW22" s="6"/>
      <c r="AX22" s="113"/>
      <c r="AY22" s="3"/>
      <c r="AZ22" s="3"/>
      <c r="BA22" s="3"/>
      <c r="BB22" s="3"/>
      <c r="BC22" s="4"/>
      <c r="BD22" s="4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25"/>
      <c r="BX22" s="25"/>
      <c r="BY22" s="19"/>
      <c r="BZ22" s="20"/>
      <c r="CA22" s="6"/>
      <c r="CB22" s="6"/>
      <c r="CC22" s="6"/>
      <c r="CD22" s="6"/>
      <c r="CE22" s="6"/>
      <c r="CF22" s="6"/>
    </row>
    <row r="23" spans="1:84" s="2" customFormat="1" x14ac:dyDescent="0.2">
      <c r="A23" s="114"/>
      <c r="B23" s="114"/>
      <c r="C23" s="114"/>
      <c r="D23" s="114"/>
      <c r="E23" s="7"/>
      <c r="F23" s="7"/>
      <c r="G23" s="7"/>
      <c r="H23" s="1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13"/>
      <c r="AB23" s="6"/>
      <c r="AC23" s="6"/>
      <c r="AD23" s="6"/>
      <c r="AE23" s="6"/>
      <c r="AF23" s="6"/>
      <c r="AG23" s="6"/>
      <c r="AH23" s="6"/>
      <c r="AI23" s="6"/>
      <c r="AJ23" s="9"/>
      <c r="AK23" s="9"/>
      <c r="AL23" s="9"/>
      <c r="AM23" s="9"/>
      <c r="AN23" s="9"/>
      <c r="AO23" s="6"/>
      <c r="AP23" s="6"/>
      <c r="AQ23" s="6"/>
      <c r="AR23" s="6"/>
      <c r="AS23" s="6"/>
      <c r="AT23" s="6"/>
      <c r="AU23" s="6"/>
      <c r="AV23" s="6"/>
      <c r="AW23" s="6"/>
      <c r="AX23" s="113"/>
      <c r="AY23" s="3"/>
      <c r="AZ23" s="3"/>
      <c r="BA23" s="3"/>
      <c r="BB23" s="3"/>
      <c r="BC23" s="4"/>
      <c r="BD23" s="4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25"/>
      <c r="BX23" s="25"/>
      <c r="BY23" s="19"/>
      <c r="BZ23" s="20"/>
      <c r="CA23" s="6"/>
      <c r="CB23" s="6"/>
      <c r="CC23" s="6"/>
      <c r="CD23" s="6"/>
      <c r="CE23" s="6"/>
      <c r="CF23" s="6"/>
    </row>
    <row r="24" spans="1:84" s="2" customFormat="1" x14ac:dyDescent="0.2">
      <c r="A24" s="114"/>
      <c r="B24" s="114"/>
      <c r="C24" s="114"/>
      <c r="D24" s="114"/>
      <c r="E24" s="7"/>
      <c r="F24" s="7"/>
      <c r="G24" s="7"/>
      <c r="H24" s="1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13"/>
      <c r="AB24" s="6"/>
      <c r="AC24" s="6"/>
      <c r="AD24" s="6"/>
      <c r="AE24" s="6"/>
      <c r="AF24" s="6"/>
      <c r="AG24" s="6"/>
      <c r="AH24" s="6"/>
      <c r="AI24" s="6"/>
      <c r="AJ24" s="9"/>
      <c r="AK24" s="9"/>
      <c r="AL24" s="9"/>
      <c r="AM24" s="9"/>
      <c r="AN24" s="9"/>
      <c r="AO24" s="6"/>
      <c r="AP24" s="6"/>
      <c r="AQ24" s="6"/>
      <c r="AR24" s="6"/>
      <c r="AS24" s="6"/>
      <c r="AT24" s="6"/>
      <c r="AU24" s="6"/>
      <c r="AV24" s="6"/>
      <c r="AW24" s="6"/>
      <c r="AX24" s="113"/>
      <c r="AY24" s="3"/>
      <c r="AZ24" s="3"/>
      <c r="BA24" s="3"/>
      <c r="BB24" s="3"/>
      <c r="BC24" s="4"/>
      <c r="BD24" s="4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25"/>
      <c r="BX24" s="25"/>
      <c r="BY24" s="19"/>
      <c r="BZ24" s="20"/>
      <c r="CA24" s="6"/>
      <c r="CB24" s="6"/>
      <c r="CC24" s="6"/>
      <c r="CD24" s="6"/>
      <c r="CE24" s="6"/>
      <c r="CF24" s="6"/>
    </row>
    <row r="25" spans="1:84" s="2" customFormat="1" x14ac:dyDescent="0.2">
      <c r="A25" s="114"/>
      <c r="B25" s="114"/>
      <c r="C25" s="114"/>
      <c r="D25" s="114"/>
      <c r="E25" s="7"/>
      <c r="F25" s="7"/>
      <c r="G25" s="7"/>
      <c r="H25" s="1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13"/>
      <c r="AB25" s="6"/>
      <c r="AC25" s="6"/>
      <c r="AD25" s="6"/>
      <c r="AE25" s="6"/>
      <c r="AF25" s="6"/>
      <c r="AG25" s="6"/>
      <c r="AH25" s="6"/>
      <c r="AI25" s="6"/>
      <c r="AJ25" s="9"/>
      <c r="AK25" s="9"/>
      <c r="AL25" s="9"/>
      <c r="AM25" s="9"/>
      <c r="AN25" s="9"/>
      <c r="AO25" s="6"/>
      <c r="AP25" s="6"/>
      <c r="AQ25" s="6"/>
      <c r="AR25" s="6"/>
      <c r="AS25" s="6"/>
      <c r="AT25" s="6"/>
      <c r="AU25" s="6"/>
      <c r="AV25" s="6"/>
      <c r="AW25" s="6"/>
      <c r="AX25" s="113"/>
      <c r="AY25" s="3"/>
      <c r="AZ25" s="3"/>
      <c r="BA25" s="3"/>
      <c r="BB25" s="3"/>
      <c r="BC25" s="4"/>
      <c r="BD25" s="4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25"/>
      <c r="BX25" s="25"/>
      <c r="BY25" s="19"/>
      <c r="BZ25" s="20"/>
      <c r="CA25" s="6"/>
      <c r="CB25" s="6"/>
      <c r="CC25" s="6"/>
      <c r="CD25" s="6"/>
      <c r="CE25" s="6"/>
      <c r="CF25" s="6"/>
    </row>
    <row r="26" spans="1:84" s="2" customFormat="1" x14ac:dyDescent="0.2">
      <c r="A26" s="114"/>
      <c r="B26" s="114"/>
      <c r="C26" s="114"/>
      <c r="D26" s="114"/>
      <c r="E26" s="7"/>
      <c r="F26" s="7"/>
      <c r="G26" s="7"/>
      <c r="H26" s="13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13"/>
      <c r="AB26" s="6"/>
      <c r="AC26" s="6"/>
      <c r="AD26" s="6"/>
      <c r="AE26" s="6"/>
      <c r="AF26" s="6"/>
      <c r="AG26" s="6"/>
      <c r="AH26" s="6"/>
      <c r="AI26" s="6"/>
      <c r="AJ26" s="9"/>
      <c r="AK26" s="9"/>
      <c r="AL26" s="9"/>
      <c r="AM26" s="9"/>
      <c r="AN26" s="9"/>
      <c r="AO26" s="6"/>
      <c r="AP26" s="6"/>
      <c r="AQ26" s="6"/>
      <c r="AR26" s="6"/>
      <c r="AS26" s="6"/>
      <c r="AT26" s="6"/>
      <c r="AU26" s="6"/>
      <c r="AV26" s="6"/>
      <c r="AW26" s="6"/>
      <c r="AX26" s="113"/>
      <c r="AY26" s="3"/>
      <c r="AZ26" s="3"/>
      <c r="BA26" s="3"/>
      <c r="BB26" s="3"/>
      <c r="BC26" s="4"/>
      <c r="BD26" s="4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25"/>
      <c r="BX26" s="25"/>
      <c r="BY26" s="19"/>
      <c r="BZ26" s="20"/>
      <c r="CA26" s="6"/>
      <c r="CB26" s="6"/>
      <c r="CC26" s="6"/>
      <c r="CD26" s="6"/>
      <c r="CE26" s="6"/>
      <c r="CF26" s="6"/>
    </row>
    <row r="27" spans="1:84" s="2" customFormat="1" x14ac:dyDescent="0.2">
      <c r="A27" s="114"/>
      <c r="B27" s="114"/>
      <c r="C27" s="114"/>
      <c r="D27" s="114"/>
      <c r="E27" s="7"/>
      <c r="F27" s="7"/>
      <c r="G27" s="7"/>
      <c r="H27" s="1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13"/>
      <c r="AB27" s="6"/>
      <c r="AC27" s="6"/>
      <c r="AD27" s="6"/>
      <c r="AE27" s="6"/>
      <c r="AF27" s="6"/>
      <c r="AG27" s="6"/>
      <c r="AH27" s="6"/>
      <c r="AI27" s="6"/>
      <c r="AJ27" s="9"/>
      <c r="AK27" s="9"/>
      <c r="AL27" s="9"/>
      <c r="AM27" s="9"/>
      <c r="AN27" s="9"/>
      <c r="AO27" s="6"/>
      <c r="AP27" s="6"/>
      <c r="AQ27" s="6"/>
      <c r="AR27" s="6"/>
      <c r="AS27" s="6"/>
      <c r="AT27" s="6"/>
      <c r="AU27" s="6"/>
      <c r="AV27" s="6"/>
      <c r="AW27" s="6"/>
      <c r="AX27" s="113"/>
      <c r="AY27" s="3"/>
      <c r="AZ27" s="3"/>
      <c r="BA27" s="3"/>
      <c r="BB27" s="3"/>
      <c r="BC27" s="4"/>
      <c r="BD27" s="4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25"/>
      <c r="BX27" s="25"/>
      <c r="BY27" s="19"/>
      <c r="BZ27" s="20"/>
      <c r="CA27" s="6"/>
      <c r="CB27" s="6"/>
      <c r="CC27" s="6"/>
      <c r="CD27" s="6"/>
      <c r="CE27" s="6"/>
      <c r="CF27" s="6"/>
    </row>
    <row r="28" spans="1:84" s="2" customFormat="1" x14ac:dyDescent="0.2">
      <c r="A28" s="114"/>
      <c r="B28" s="114"/>
      <c r="C28" s="114"/>
      <c r="D28" s="114"/>
      <c r="E28" s="7"/>
      <c r="F28" s="7"/>
      <c r="G28" s="7"/>
      <c r="H28" s="1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13"/>
      <c r="AB28" s="6"/>
      <c r="AC28" s="6"/>
      <c r="AD28" s="6"/>
      <c r="AE28" s="6"/>
      <c r="AF28" s="6"/>
      <c r="AG28" s="6"/>
      <c r="AH28" s="6"/>
      <c r="AI28" s="6"/>
      <c r="AJ28" s="9"/>
      <c r="AK28" s="9"/>
      <c r="AL28" s="9"/>
      <c r="AM28" s="9"/>
      <c r="AN28" s="9"/>
      <c r="AO28" s="6"/>
      <c r="AP28" s="6"/>
      <c r="AQ28" s="6"/>
      <c r="AR28" s="6"/>
      <c r="AS28" s="6"/>
      <c r="AT28" s="6"/>
      <c r="AU28" s="6"/>
      <c r="AV28" s="6"/>
      <c r="AW28" s="6"/>
      <c r="AX28" s="113"/>
      <c r="AY28" s="3"/>
      <c r="AZ28" s="3"/>
      <c r="BA28" s="3"/>
      <c r="BB28" s="3"/>
      <c r="BC28" s="4"/>
      <c r="BD28" s="4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25"/>
      <c r="BX28" s="25"/>
      <c r="BY28" s="19"/>
      <c r="BZ28" s="20"/>
      <c r="CA28" s="6"/>
      <c r="CB28" s="6"/>
      <c r="CC28" s="6"/>
      <c r="CD28" s="6"/>
      <c r="CE28" s="6"/>
      <c r="CF28" s="6"/>
    </row>
    <row r="29" spans="1:84" s="2" customFormat="1" x14ac:dyDescent="0.2">
      <c r="A29" s="114"/>
      <c r="B29" s="114"/>
      <c r="C29" s="114"/>
      <c r="D29" s="114"/>
      <c r="E29" s="7"/>
      <c r="F29" s="7"/>
      <c r="G29" s="7"/>
      <c r="H29" s="1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13"/>
      <c r="AB29" s="6"/>
      <c r="AC29" s="6"/>
      <c r="AD29" s="6"/>
      <c r="AE29" s="6"/>
      <c r="AF29" s="6"/>
      <c r="AG29" s="6"/>
      <c r="AH29" s="6"/>
      <c r="AI29" s="6"/>
      <c r="AJ29" s="9"/>
      <c r="AK29" s="9"/>
      <c r="AL29" s="9"/>
      <c r="AM29" s="9"/>
      <c r="AN29" s="9"/>
      <c r="AO29" s="6"/>
      <c r="AP29" s="6"/>
      <c r="AQ29" s="6"/>
      <c r="AR29" s="6"/>
      <c r="AS29" s="6"/>
      <c r="AT29" s="6"/>
      <c r="AU29" s="6"/>
      <c r="AV29" s="6"/>
      <c r="AW29" s="6"/>
      <c r="AX29" s="113"/>
      <c r="AY29" s="3"/>
      <c r="AZ29" s="3"/>
      <c r="BA29" s="3"/>
      <c r="BB29" s="3"/>
      <c r="BC29" s="4"/>
      <c r="BD29" s="4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25"/>
      <c r="BX29" s="25"/>
      <c r="BY29" s="19"/>
      <c r="BZ29" s="20"/>
      <c r="CA29" s="6"/>
      <c r="CB29" s="6"/>
      <c r="CC29" s="6"/>
      <c r="CD29" s="6"/>
      <c r="CE29" s="6"/>
      <c r="CF29" s="6"/>
    </row>
    <row r="30" spans="1:84" s="2" customFormat="1" x14ac:dyDescent="0.2">
      <c r="A30" s="114"/>
      <c r="B30" s="114"/>
      <c r="C30" s="114"/>
      <c r="D30" s="114"/>
      <c r="E30" s="7"/>
      <c r="F30" s="7"/>
      <c r="G30" s="7"/>
      <c r="H30" s="1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113"/>
      <c r="AB30" s="6"/>
      <c r="AC30" s="6"/>
      <c r="AD30" s="6"/>
      <c r="AE30" s="6"/>
      <c r="AF30" s="6"/>
      <c r="AG30" s="6"/>
      <c r="AH30" s="6"/>
      <c r="AI30" s="6"/>
      <c r="AJ30" s="9"/>
      <c r="AK30" s="9"/>
      <c r="AL30" s="9"/>
      <c r="AM30" s="9"/>
      <c r="AN30" s="9"/>
      <c r="AO30" s="6"/>
      <c r="AP30" s="6"/>
      <c r="AQ30" s="6"/>
      <c r="AR30" s="6"/>
      <c r="AS30" s="6"/>
      <c r="AT30" s="6"/>
      <c r="AU30" s="6"/>
      <c r="AV30" s="6"/>
      <c r="AW30" s="6"/>
      <c r="AX30" s="113"/>
      <c r="AY30" s="3"/>
      <c r="AZ30" s="3"/>
      <c r="BA30" s="3"/>
      <c r="BB30" s="3"/>
      <c r="BC30" s="4"/>
      <c r="BD30" s="4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25"/>
      <c r="BX30" s="25"/>
      <c r="BY30" s="19"/>
      <c r="BZ30" s="20"/>
      <c r="CA30" s="6"/>
      <c r="CB30" s="6"/>
      <c r="CC30" s="6"/>
      <c r="CD30" s="6"/>
      <c r="CE30" s="6"/>
      <c r="CF30" s="6"/>
    </row>
    <row r="31" spans="1:84" s="2" customFormat="1" x14ac:dyDescent="0.2">
      <c r="A31" s="114"/>
      <c r="B31" s="114"/>
      <c r="C31" s="114"/>
      <c r="D31" s="114"/>
      <c r="E31" s="7"/>
      <c r="F31" s="7"/>
      <c r="G31" s="7"/>
      <c r="H31" s="1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13"/>
      <c r="AB31" s="6"/>
      <c r="AC31" s="6"/>
      <c r="AD31" s="6"/>
      <c r="AE31" s="6"/>
      <c r="AF31" s="6"/>
      <c r="AG31" s="6"/>
      <c r="AH31" s="6"/>
      <c r="AI31" s="6"/>
      <c r="AJ31" s="9"/>
      <c r="AK31" s="9"/>
      <c r="AL31" s="9"/>
      <c r="AM31" s="9"/>
      <c r="AN31" s="9"/>
      <c r="AO31" s="6"/>
      <c r="AP31" s="6"/>
      <c r="AQ31" s="6"/>
      <c r="AR31" s="6"/>
      <c r="AS31" s="6"/>
      <c r="AT31" s="6"/>
      <c r="AU31" s="6"/>
      <c r="AV31" s="6"/>
      <c r="AW31" s="6"/>
      <c r="AX31" s="113"/>
      <c r="AY31" s="3"/>
      <c r="AZ31" s="3"/>
      <c r="BA31" s="3"/>
      <c r="BB31" s="3"/>
      <c r="BC31" s="4"/>
      <c r="BD31" s="4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25"/>
      <c r="BX31" s="25"/>
      <c r="BY31" s="19"/>
      <c r="BZ31" s="20"/>
      <c r="CA31" s="6"/>
      <c r="CB31" s="6"/>
      <c r="CC31" s="6"/>
      <c r="CD31" s="6"/>
      <c r="CE31" s="6"/>
      <c r="CF31" s="6"/>
    </row>
    <row r="32" spans="1:84" s="2" customFormat="1" x14ac:dyDescent="0.2">
      <c r="A32" s="114"/>
      <c r="B32" s="114"/>
      <c r="C32" s="114"/>
      <c r="D32" s="114"/>
      <c r="E32" s="7"/>
      <c r="F32" s="7"/>
      <c r="G32" s="7"/>
      <c r="H32" s="1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13"/>
      <c r="AB32" s="6"/>
      <c r="AC32" s="6"/>
      <c r="AD32" s="6"/>
      <c r="AE32" s="6"/>
      <c r="AF32" s="6"/>
      <c r="AG32" s="6"/>
      <c r="AH32" s="6"/>
      <c r="AI32" s="6"/>
      <c r="AJ32" s="9"/>
      <c r="AK32" s="9"/>
      <c r="AL32" s="9"/>
      <c r="AM32" s="9"/>
      <c r="AN32" s="9"/>
      <c r="AO32" s="6"/>
      <c r="AP32" s="6"/>
      <c r="AQ32" s="6"/>
      <c r="AR32" s="6"/>
      <c r="AS32" s="6"/>
      <c r="AT32" s="6"/>
      <c r="AU32" s="6"/>
      <c r="AV32" s="6"/>
      <c r="AW32" s="6"/>
      <c r="AX32" s="113"/>
      <c r="AY32" s="3"/>
      <c r="AZ32" s="3"/>
      <c r="BA32" s="3"/>
      <c r="BB32" s="3"/>
      <c r="BC32" s="4"/>
      <c r="BD32" s="4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25"/>
      <c r="BX32" s="25"/>
      <c r="BY32" s="19"/>
      <c r="BZ32" s="20"/>
      <c r="CA32" s="6"/>
      <c r="CB32" s="6"/>
      <c r="CC32" s="6"/>
      <c r="CD32" s="6"/>
      <c r="CE32" s="6"/>
      <c r="CF32" s="6"/>
    </row>
    <row r="33" spans="1:84" s="2" customFormat="1" x14ac:dyDescent="0.2">
      <c r="A33" s="114"/>
      <c r="B33" s="114"/>
      <c r="C33" s="114"/>
      <c r="D33" s="114"/>
      <c r="E33" s="7"/>
      <c r="F33" s="7"/>
      <c r="G33" s="7"/>
      <c r="H33" s="1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13"/>
      <c r="AB33" s="6"/>
      <c r="AC33" s="6"/>
      <c r="AD33" s="6"/>
      <c r="AE33" s="6"/>
      <c r="AF33" s="6"/>
      <c r="AG33" s="6"/>
      <c r="AH33" s="6"/>
      <c r="AI33" s="6"/>
      <c r="AJ33" s="9"/>
      <c r="AK33" s="9"/>
      <c r="AL33" s="9"/>
      <c r="AM33" s="9"/>
      <c r="AN33" s="9"/>
      <c r="AO33" s="6"/>
      <c r="AP33" s="6"/>
      <c r="AQ33" s="6"/>
      <c r="AR33" s="6"/>
      <c r="AS33" s="6"/>
      <c r="AT33" s="6"/>
      <c r="AU33" s="6"/>
      <c r="AV33" s="6"/>
      <c r="AW33" s="6"/>
      <c r="AX33" s="113"/>
      <c r="AY33" s="3"/>
      <c r="AZ33" s="3"/>
      <c r="BA33" s="3"/>
      <c r="BB33" s="3"/>
      <c r="BC33" s="4"/>
      <c r="BD33" s="4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25"/>
      <c r="BX33" s="25"/>
      <c r="BY33" s="19"/>
      <c r="BZ33" s="20"/>
      <c r="CA33" s="6"/>
      <c r="CB33" s="6"/>
      <c r="CC33" s="6"/>
      <c r="CD33" s="6"/>
      <c r="CE33" s="6"/>
      <c r="CF33" s="6"/>
    </row>
    <row r="34" spans="1:84" s="2" customFormat="1" x14ac:dyDescent="0.2">
      <c r="A34" s="114"/>
      <c r="B34" s="114"/>
      <c r="C34" s="114"/>
      <c r="D34" s="114"/>
      <c r="E34" s="7"/>
      <c r="F34" s="7"/>
      <c r="G34" s="7"/>
      <c r="H34" s="13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13"/>
      <c r="AB34" s="6"/>
      <c r="AC34" s="6"/>
      <c r="AD34" s="6"/>
      <c r="AE34" s="6"/>
      <c r="AF34" s="6"/>
      <c r="AG34" s="6"/>
      <c r="AH34" s="6"/>
      <c r="AI34" s="6"/>
      <c r="AJ34" s="9"/>
      <c r="AK34" s="9"/>
      <c r="AL34" s="9"/>
      <c r="AM34" s="9"/>
      <c r="AN34" s="9"/>
      <c r="AO34" s="6"/>
      <c r="AP34" s="6"/>
      <c r="AQ34" s="6"/>
      <c r="AR34" s="6"/>
      <c r="AS34" s="6"/>
      <c r="AT34" s="6"/>
      <c r="AU34" s="6"/>
      <c r="AV34" s="6"/>
      <c r="AW34" s="6"/>
      <c r="AX34" s="113"/>
      <c r="AY34" s="3"/>
      <c r="AZ34" s="3"/>
      <c r="BA34" s="3"/>
      <c r="BB34" s="3"/>
      <c r="BC34" s="4"/>
      <c r="BD34" s="4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25"/>
      <c r="BX34" s="25"/>
      <c r="BY34" s="19"/>
      <c r="BZ34" s="20"/>
      <c r="CA34" s="6"/>
      <c r="CB34" s="6"/>
      <c r="CC34" s="6"/>
      <c r="CD34" s="6"/>
      <c r="CE34" s="6"/>
      <c r="CF34" s="6"/>
    </row>
    <row r="35" spans="1:84" s="2" customFormat="1" x14ac:dyDescent="0.2">
      <c r="A35" s="114"/>
      <c r="B35" s="114"/>
      <c r="C35" s="114"/>
      <c r="D35" s="114"/>
      <c r="E35" s="7"/>
      <c r="F35" s="7"/>
      <c r="G35" s="7"/>
      <c r="H35" s="13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13"/>
      <c r="AB35" s="6"/>
      <c r="AC35" s="6"/>
      <c r="AD35" s="6"/>
      <c r="AE35" s="6"/>
      <c r="AF35" s="6"/>
      <c r="AG35" s="6"/>
      <c r="AH35" s="6"/>
      <c r="AI35" s="6"/>
      <c r="AJ35" s="9"/>
      <c r="AK35" s="9"/>
      <c r="AL35" s="9"/>
      <c r="AM35" s="9"/>
      <c r="AN35" s="9"/>
      <c r="AO35" s="6"/>
      <c r="AP35" s="6"/>
      <c r="AQ35" s="6"/>
      <c r="AR35" s="6"/>
      <c r="AS35" s="6"/>
      <c r="AT35" s="6"/>
      <c r="AU35" s="6"/>
      <c r="AV35" s="6"/>
      <c r="AW35" s="6"/>
      <c r="AX35" s="113"/>
      <c r="AY35" s="3"/>
      <c r="AZ35" s="3"/>
      <c r="BA35" s="3"/>
      <c r="BB35" s="3"/>
      <c r="BC35" s="4"/>
      <c r="BD35" s="4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25"/>
      <c r="BX35" s="25"/>
      <c r="BY35" s="19"/>
      <c r="BZ35" s="20"/>
      <c r="CA35" s="6"/>
      <c r="CB35" s="6"/>
      <c r="CC35" s="6"/>
      <c r="CD35" s="6"/>
      <c r="CE35" s="6"/>
      <c r="CF35" s="6"/>
    </row>
    <row r="36" spans="1:84" s="2" customFormat="1" x14ac:dyDescent="0.2">
      <c r="A36" s="114"/>
      <c r="B36" s="114"/>
      <c r="C36" s="114"/>
      <c r="D36" s="114"/>
      <c r="E36" s="7"/>
      <c r="F36" s="7"/>
      <c r="G36" s="7"/>
      <c r="H36" s="13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13"/>
      <c r="AB36" s="6"/>
      <c r="AC36" s="6"/>
      <c r="AD36" s="6"/>
      <c r="AE36" s="6"/>
      <c r="AF36" s="6"/>
      <c r="AG36" s="6"/>
      <c r="AH36" s="6"/>
      <c r="AI36" s="6"/>
      <c r="AJ36" s="9"/>
      <c r="AK36" s="9"/>
      <c r="AL36" s="9"/>
      <c r="AM36" s="9"/>
      <c r="AN36" s="9"/>
      <c r="AO36" s="6"/>
      <c r="AP36" s="6"/>
      <c r="AQ36" s="6"/>
      <c r="AR36" s="6"/>
      <c r="AS36" s="6"/>
      <c r="AT36" s="6"/>
      <c r="AU36" s="6"/>
      <c r="AV36" s="6"/>
      <c r="AW36" s="6"/>
      <c r="AX36" s="113"/>
      <c r="AY36" s="3"/>
      <c r="AZ36" s="3"/>
      <c r="BA36" s="3"/>
      <c r="BB36" s="3"/>
      <c r="BC36" s="4"/>
      <c r="BD36" s="4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25"/>
      <c r="BX36" s="25"/>
      <c r="BY36" s="19"/>
      <c r="BZ36" s="20"/>
      <c r="CA36" s="6"/>
      <c r="CB36" s="6"/>
      <c r="CC36" s="6"/>
      <c r="CD36" s="6"/>
      <c r="CE36" s="6"/>
      <c r="CF36" s="6"/>
    </row>
    <row r="37" spans="1:84" s="2" customFormat="1" x14ac:dyDescent="0.2">
      <c r="A37" s="114"/>
      <c r="B37" s="114"/>
      <c r="C37" s="114"/>
      <c r="D37" s="114"/>
      <c r="E37" s="7"/>
      <c r="F37" s="7"/>
      <c r="G37" s="7"/>
      <c r="H37" s="1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13"/>
      <c r="AB37" s="6"/>
      <c r="AC37" s="6"/>
      <c r="AD37" s="6"/>
      <c r="AE37" s="6"/>
      <c r="AF37" s="6"/>
      <c r="AG37" s="6"/>
      <c r="AH37" s="6"/>
      <c r="AI37" s="6"/>
      <c r="AJ37" s="9"/>
      <c r="AK37" s="9"/>
      <c r="AL37" s="9"/>
      <c r="AM37" s="9"/>
      <c r="AN37" s="9"/>
      <c r="AO37" s="6"/>
      <c r="AP37" s="6"/>
      <c r="AQ37" s="6"/>
      <c r="AR37" s="6"/>
      <c r="AS37" s="6"/>
      <c r="AT37" s="6"/>
      <c r="AU37" s="6"/>
      <c r="AV37" s="6"/>
      <c r="AW37" s="6"/>
      <c r="AX37" s="113"/>
      <c r="AY37" s="3"/>
      <c r="AZ37" s="3"/>
      <c r="BA37" s="3"/>
      <c r="BB37" s="3"/>
      <c r="BC37" s="4"/>
      <c r="BD37" s="4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25"/>
      <c r="BX37" s="25"/>
      <c r="BY37" s="19"/>
      <c r="BZ37" s="20"/>
      <c r="CA37" s="6"/>
      <c r="CB37" s="6"/>
      <c r="CC37" s="6"/>
      <c r="CD37" s="6"/>
      <c r="CE37" s="6"/>
      <c r="CF37" s="6"/>
    </row>
    <row r="38" spans="1:84" s="2" customFormat="1" x14ac:dyDescent="0.2">
      <c r="A38" s="114"/>
      <c r="B38" s="114"/>
      <c r="C38" s="114"/>
      <c r="D38" s="114"/>
      <c r="E38" s="7"/>
      <c r="F38" s="7"/>
      <c r="G38" s="7"/>
      <c r="H38" s="1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13"/>
      <c r="AB38" s="6"/>
      <c r="AC38" s="6"/>
      <c r="AD38" s="6"/>
      <c r="AE38" s="6"/>
      <c r="AF38" s="6"/>
      <c r="AG38" s="6"/>
      <c r="AH38" s="6"/>
      <c r="AI38" s="6"/>
      <c r="AJ38" s="9"/>
      <c r="AK38" s="9"/>
      <c r="AL38" s="9"/>
      <c r="AM38" s="9"/>
      <c r="AN38" s="9"/>
      <c r="AO38" s="6"/>
      <c r="AP38" s="6"/>
      <c r="AQ38" s="6"/>
      <c r="AR38" s="6"/>
      <c r="AS38" s="6"/>
      <c r="AT38" s="6"/>
      <c r="AU38" s="6"/>
      <c r="AV38" s="6"/>
      <c r="AW38" s="6"/>
      <c r="AX38" s="113"/>
      <c r="AY38" s="3"/>
      <c r="AZ38" s="3"/>
      <c r="BA38" s="3"/>
      <c r="BB38" s="3"/>
      <c r="BC38" s="4"/>
      <c r="BD38" s="4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25"/>
      <c r="BX38" s="25"/>
      <c r="BY38" s="19"/>
      <c r="BZ38" s="20"/>
      <c r="CA38" s="6"/>
      <c r="CB38" s="6"/>
      <c r="CC38" s="6"/>
      <c r="CD38" s="6"/>
      <c r="CE38" s="6"/>
      <c r="CF38" s="6"/>
    </row>
    <row r="39" spans="1:84" s="2" customFormat="1" x14ac:dyDescent="0.2">
      <c r="A39" s="114"/>
      <c r="B39" s="114"/>
      <c r="C39" s="114"/>
      <c r="D39" s="114"/>
      <c r="E39" s="7"/>
      <c r="F39" s="7"/>
      <c r="G39" s="7"/>
      <c r="H39" s="1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13"/>
      <c r="AB39" s="6"/>
      <c r="AC39" s="6"/>
      <c r="AD39" s="6"/>
      <c r="AE39" s="6"/>
      <c r="AF39" s="6"/>
      <c r="AG39" s="6"/>
      <c r="AH39" s="6"/>
      <c r="AI39" s="6"/>
      <c r="AJ39" s="9"/>
      <c r="AK39" s="9"/>
      <c r="AL39" s="9"/>
      <c r="AM39" s="9"/>
      <c r="AN39" s="9"/>
      <c r="AO39" s="6"/>
      <c r="AP39" s="6"/>
      <c r="AQ39" s="6"/>
      <c r="AR39" s="6"/>
      <c r="AS39" s="6"/>
      <c r="AT39" s="6"/>
      <c r="AU39" s="6"/>
      <c r="AV39" s="6"/>
      <c r="AW39" s="6"/>
      <c r="AX39" s="113"/>
      <c r="AY39" s="3"/>
      <c r="AZ39" s="3"/>
      <c r="BA39" s="3"/>
      <c r="BB39" s="3"/>
      <c r="BC39" s="4"/>
      <c r="BD39" s="4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25"/>
      <c r="BX39" s="25"/>
      <c r="BY39" s="19"/>
      <c r="BZ39" s="20"/>
      <c r="CA39" s="6"/>
      <c r="CB39" s="6"/>
      <c r="CC39" s="6"/>
      <c r="CD39" s="6"/>
      <c r="CE39" s="6"/>
      <c r="CF39" s="6"/>
    </row>
    <row r="40" spans="1:84" s="2" customFormat="1" x14ac:dyDescent="0.2">
      <c r="A40" s="114"/>
      <c r="B40" s="114"/>
      <c r="C40" s="114"/>
      <c r="D40" s="114"/>
      <c r="E40" s="7"/>
      <c r="F40" s="7"/>
      <c r="G40" s="7"/>
      <c r="H40" s="1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13"/>
      <c r="AB40" s="6"/>
      <c r="AC40" s="6"/>
      <c r="AD40" s="6"/>
      <c r="AE40" s="6"/>
      <c r="AF40" s="6"/>
      <c r="AG40" s="6"/>
      <c r="AH40" s="6"/>
      <c r="AI40" s="6"/>
      <c r="AJ40" s="9"/>
      <c r="AK40" s="9"/>
      <c r="AL40" s="9"/>
      <c r="AM40" s="9"/>
      <c r="AN40" s="9"/>
      <c r="AO40" s="6"/>
      <c r="AP40" s="6"/>
      <c r="AQ40" s="6"/>
      <c r="AR40" s="6"/>
      <c r="AS40" s="6"/>
      <c r="AT40" s="6"/>
      <c r="AU40" s="6"/>
      <c r="AV40" s="6"/>
      <c r="AW40" s="6"/>
      <c r="AX40" s="113"/>
      <c r="AY40" s="3"/>
      <c r="AZ40" s="3"/>
      <c r="BA40" s="3"/>
      <c r="BB40" s="3"/>
      <c r="BC40" s="4"/>
      <c r="BD40" s="4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25"/>
      <c r="BX40" s="25"/>
      <c r="BY40" s="19"/>
      <c r="BZ40" s="20"/>
      <c r="CA40" s="6"/>
      <c r="CB40" s="6"/>
      <c r="CC40" s="6"/>
      <c r="CD40" s="6"/>
      <c r="CE40" s="6"/>
      <c r="CF40" s="6"/>
    </row>
    <row r="41" spans="1:84" s="2" customFormat="1" x14ac:dyDescent="0.2">
      <c r="A41" s="114"/>
      <c r="B41" s="114"/>
      <c r="C41" s="114"/>
      <c r="D41" s="114"/>
      <c r="E41" s="7"/>
      <c r="F41" s="7"/>
      <c r="G41" s="7"/>
      <c r="H41" s="1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13"/>
      <c r="AB41" s="6"/>
      <c r="AC41" s="6"/>
      <c r="AD41" s="6"/>
      <c r="AE41" s="6"/>
      <c r="AF41" s="6"/>
      <c r="AG41" s="6"/>
      <c r="AH41" s="6"/>
      <c r="AI41" s="6"/>
      <c r="AJ41" s="9"/>
      <c r="AK41" s="9"/>
      <c r="AL41" s="9"/>
      <c r="AM41" s="9"/>
      <c r="AN41" s="9"/>
      <c r="AO41" s="6"/>
      <c r="AP41" s="6"/>
      <c r="AQ41" s="6"/>
      <c r="AR41" s="6"/>
      <c r="AS41" s="6"/>
      <c r="AT41" s="6"/>
      <c r="AU41" s="6"/>
      <c r="AV41" s="6"/>
      <c r="AW41" s="6"/>
      <c r="AX41" s="113"/>
      <c r="AY41" s="3"/>
      <c r="AZ41" s="3"/>
      <c r="BA41" s="3"/>
      <c r="BB41" s="3"/>
      <c r="BC41" s="4"/>
      <c r="BD41" s="4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25"/>
      <c r="BX41" s="25"/>
      <c r="BY41" s="19"/>
      <c r="BZ41" s="20"/>
      <c r="CA41" s="6"/>
      <c r="CB41" s="6"/>
      <c r="CC41" s="6"/>
      <c r="CD41" s="6"/>
      <c r="CE41" s="6"/>
      <c r="CF41" s="6"/>
    </row>
    <row r="42" spans="1:84" s="2" customFormat="1" x14ac:dyDescent="0.2">
      <c r="A42" s="114"/>
      <c r="B42" s="114"/>
      <c r="C42" s="114"/>
      <c r="D42" s="114"/>
      <c r="E42" s="7"/>
      <c r="F42" s="7"/>
      <c r="G42" s="7"/>
      <c r="H42" s="1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13"/>
      <c r="AB42" s="6"/>
      <c r="AC42" s="6"/>
      <c r="AD42" s="6"/>
      <c r="AE42" s="6"/>
      <c r="AF42" s="6"/>
      <c r="AG42" s="6"/>
      <c r="AH42" s="6"/>
      <c r="AI42" s="6"/>
      <c r="AJ42" s="9"/>
      <c r="AK42" s="9"/>
      <c r="AL42" s="9"/>
      <c r="AM42" s="9"/>
      <c r="AN42" s="9"/>
      <c r="AO42" s="6"/>
      <c r="AP42" s="6"/>
      <c r="AQ42" s="6"/>
      <c r="AR42" s="6"/>
      <c r="AS42" s="6"/>
      <c r="AT42" s="6"/>
      <c r="AU42" s="6"/>
      <c r="AV42" s="6"/>
      <c r="AW42" s="6"/>
      <c r="AX42" s="113"/>
      <c r="AY42" s="3"/>
      <c r="AZ42" s="3"/>
      <c r="BA42" s="3"/>
      <c r="BB42" s="3"/>
      <c r="BC42" s="4"/>
      <c r="BD42" s="4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25"/>
      <c r="BX42" s="25"/>
      <c r="BY42" s="19"/>
      <c r="BZ42" s="20"/>
      <c r="CA42" s="6"/>
      <c r="CB42" s="6"/>
      <c r="CC42" s="6"/>
      <c r="CD42" s="6"/>
      <c r="CE42" s="6"/>
      <c r="CF42" s="6"/>
    </row>
    <row r="43" spans="1:84" s="2" customFormat="1" x14ac:dyDescent="0.2">
      <c r="A43" s="114"/>
      <c r="B43" s="114"/>
      <c r="C43" s="114"/>
      <c r="D43" s="114"/>
      <c r="E43" s="7"/>
      <c r="F43" s="7"/>
      <c r="G43" s="7"/>
      <c r="H43" s="1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13"/>
      <c r="AB43" s="6"/>
      <c r="AC43" s="6"/>
      <c r="AD43" s="6"/>
      <c r="AE43" s="6"/>
      <c r="AF43" s="6"/>
      <c r="AG43" s="6"/>
      <c r="AH43" s="6"/>
      <c r="AI43" s="6"/>
      <c r="AJ43" s="9"/>
      <c r="AK43" s="9"/>
      <c r="AL43" s="9"/>
      <c r="AM43" s="9"/>
      <c r="AN43" s="9"/>
      <c r="AO43" s="6"/>
      <c r="AP43" s="6"/>
      <c r="AQ43" s="6"/>
      <c r="AR43" s="6"/>
      <c r="AS43" s="6"/>
      <c r="AT43" s="6"/>
      <c r="AU43" s="6"/>
      <c r="AV43" s="6"/>
      <c r="AW43" s="6"/>
      <c r="AX43" s="113"/>
      <c r="AY43" s="3"/>
      <c r="AZ43" s="3"/>
      <c r="BA43" s="3"/>
      <c r="BB43" s="3"/>
      <c r="BC43" s="4"/>
      <c r="BD43" s="4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25"/>
      <c r="BX43" s="25"/>
      <c r="BY43" s="19"/>
      <c r="BZ43" s="20"/>
      <c r="CA43" s="6"/>
      <c r="CB43" s="6"/>
      <c r="CC43" s="6"/>
      <c r="CD43" s="6"/>
      <c r="CE43" s="6"/>
      <c r="CF43" s="6"/>
    </row>
    <row r="44" spans="1:84" s="2" customFormat="1" x14ac:dyDescent="0.2">
      <c r="A44" s="114"/>
      <c r="B44" s="114"/>
      <c r="C44" s="114"/>
      <c r="D44" s="114"/>
      <c r="E44" s="7"/>
      <c r="F44" s="7"/>
      <c r="G44" s="7"/>
      <c r="H44" s="1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13"/>
      <c r="AB44" s="6"/>
      <c r="AC44" s="6"/>
      <c r="AD44" s="6"/>
      <c r="AE44" s="6"/>
      <c r="AF44" s="6"/>
      <c r="AG44" s="6"/>
      <c r="AH44" s="6"/>
      <c r="AI44" s="6"/>
      <c r="AJ44" s="9"/>
      <c r="AK44" s="9"/>
      <c r="AL44" s="9"/>
      <c r="AM44" s="9"/>
      <c r="AN44" s="9"/>
      <c r="AO44" s="6"/>
      <c r="AP44" s="6"/>
      <c r="AQ44" s="6"/>
      <c r="AR44" s="6"/>
      <c r="AS44" s="6"/>
      <c r="AT44" s="6"/>
      <c r="AU44" s="6"/>
      <c r="AV44" s="6"/>
      <c r="AW44" s="6"/>
      <c r="AX44" s="113"/>
      <c r="AY44" s="3"/>
      <c r="AZ44" s="3"/>
      <c r="BA44" s="3"/>
      <c r="BB44" s="3"/>
      <c r="BC44" s="4"/>
      <c r="BD44" s="4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25"/>
      <c r="BX44" s="25"/>
      <c r="BY44" s="19"/>
      <c r="BZ44" s="20"/>
      <c r="CA44" s="6"/>
      <c r="CB44" s="6"/>
      <c r="CC44" s="6"/>
      <c r="CD44" s="6"/>
      <c r="CE44" s="6"/>
      <c r="CF44" s="6"/>
    </row>
    <row r="45" spans="1:84" s="2" customFormat="1" x14ac:dyDescent="0.2">
      <c r="A45" s="114"/>
      <c r="B45" s="114"/>
      <c r="C45" s="114"/>
      <c r="D45" s="114"/>
      <c r="E45" s="7"/>
      <c r="F45" s="7"/>
      <c r="G45" s="7"/>
      <c r="H45" s="1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13"/>
      <c r="AB45" s="6"/>
      <c r="AC45" s="6"/>
      <c r="AD45" s="6"/>
      <c r="AE45" s="6"/>
      <c r="AF45" s="6"/>
      <c r="AG45" s="6"/>
      <c r="AH45" s="6"/>
      <c r="AI45" s="6"/>
      <c r="AJ45" s="9"/>
      <c r="AK45" s="9"/>
      <c r="AL45" s="9"/>
      <c r="AM45" s="9"/>
      <c r="AN45" s="9"/>
      <c r="AO45" s="6"/>
      <c r="AP45" s="6"/>
      <c r="AQ45" s="6"/>
      <c r="AR45" s="6"/>
      <c r="AS45" s="6"/>
      <c r="AT45" s="6"/>
      <c r="AU45" s="6"/>
      <c r="AV45" s="6"/>
      <c r="AW45" s="6"/>
      <c r="AX45" s="113"/>
      <c r="AY45" s="3"/>
      <c r="AZ45" s="3"/>
      <c r="BA45" s="3"/>
      <c r="BB45" s="3"/>
      <c r="BC45" s="4"/>
      <c r="BD45" s="4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25"/>
      <c r="BX45" s="25"/>
      <c r="BY45" s="19"/>
      <c r="BZ45" s="20"/>
      <c r="CA45" s="6"/>
      <c r="CB45" s="6"/>
      <c r="CC45" s="6"/>
      <c r="CD45" s="6"/>
      <c r="CE45" s="6"/>
      <c r="CF45" s="6"/>
    </row>
    <row r="46" spans="1:84" s="2" customFormat="1" x14ac:dyDescent="0.2">
      <c r="A46" s="114"/>
      <c r="B46" s="114"/>
      <c r="C46" s="114"/>
      <c r="D46" s="114"/>
      <c r="E46" s="7"/>
      <c r="F46" s="7"/>
      <c r="G46" s="7"/>
      <c r="H46" s="1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13"/>
      <c r="AB46" s="6"/>
      <c r="AC46" s="6"/>
      <c r="AD46" s="6"/>
      <c r="AE46" s="6"/>
      <c r="AF46" s="6"/>
      <c r="AG46" s="6"/>
      <c r="AH46" s="6"/>
      <c r="AI46" s="6"/>
      <c r="AJ46" s="9"/>
      <c r="AK46" s="9"/>
      <c r="AL46" s="9"/>
      <c r="AM46" s="9"/>
      <c r="AN46" s="9"/>
      <c r="AO46" s="6"/>
      <c r="AP46" s="6"/>
      <c r="AQ46" s="6"/>
      <c r="AR46" s="6"/>
      <c r="AS46" s="6"/>
      <c r="AT46" s="6"/>
      <c r="AU46" s="6"/>
      <c r="AV46" s="6"/>
      <c r="AW46" s="6"/>
      <c r="AX46" s="113"/>
      <c r="AY46" s="3"/>
      <c r="AZ46" s="3"/>
      <c r="BA46" s="3"/>
      <c r="BB46" s="3"/>
      <c r="BC46" s="4"/>
      <c r="BD46" s="4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25"/>
      <c r="BX46" s="25"/>
      <c r="BY46" s="19"/>
      <c r="BZ46" s="20"/>
      <c r="CA46" s="6"/>
      <c r="CB46" s="6"/>
      <c r="CC46" s="6"/>
      <c r="CD46" s="6"/>
      <c r="CE46" s="6"/>
      <c r="CF46" s="6"/>
    </row>
    <row r="47" spans="1:84" s="2" customFormat="1" x14ac:dyDescent="0.2">
      <c r="A47" s="114"/>
      <c r="B47" s="114"/>
      <c r="C47" s="114"/>
      <c r="D47" s="114"/>
      <c r="E47" s="7"/>
      <c r="F47" s="7"/>
      <c r="G47" s="7"/>
      <c r="H47" s="1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13"/>
      <c r="AB47" s="6"/>
      <c r="AC47" s="6"/>
      <c r="AD47" s="6"/>
      <c r="AE47" s="6"/>
      <c r="AF47" s="6"/>
      <c r="AG47" s="6"/>
      <c r="AH47" s="6"/>
      <c r="AI47" s="6"/>
      <c r="AJ47" s="9"/>
      <c r="AK47" s="9"/>
      <c r="AL47" s="9"/>
      <c r="AM47" s="9"/>
      <c r="AN47" s="9"/>
      <c r="AO47" s="6"/>
      <c r="AP47" s="6"/>
      <c r="AQ47" s="6"/>
      <c r="AR47" s="6"/>
      <c r="AS47" s="6"/>
      <c r="AT47" s="6"/>
      <c r="AU47" s="6"/>
      <c r="AV47" s="6"/>
      <c r="AW47" s="6"/>
      <c r="AX47" s="113"/>
      <c r="AY47" s="3"/>
      <c r="AZ47" s="3"/>
      <c r="BA47" s="3"/>
      <c r="BB47" s="3"/>
      <c r="BC47" s="4"/>
      <c r="BD47" s="4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25"/>
      <c r="BX47" s="25"/>
      <c r="BY47" s="19"/>
      <c r="BZ47" s="20"/>
      <c r="CA47" s="6"/>
      <c r="CB47" s="6"/>
      <c r="CC47" s="6"/>
      <c r="CD47" s="6"/>
      <c r="CE47" s="6"/>
      <c r="CF47" s="6"/>
    </row>
    <row r="48" spans="1:84" s="2" customFormat="1" x14ac:dyDescent="0.2">
      <c r="A48" s="114"/>
      <c r="B48" s="114"/>
      <c r="C48" s="114"/>
      <c r="D48" s="114"/>
      <c r="E48" s="7"/>
      <c r="F48" s="7"/>
      <c r="G48" s="7"/>
      <c r="H48" s="1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13"/>
      <c r="AB48" s="6"/>
      <c r="AC48" s="6"/>
      <c r="AD48" s="6"/>
      <c r="AE48" s="6"/>
      <c r="AF48" s="6"/>
      <c r="AG48" s="6"/>
      <c r="AH48" s="6"/>
      <c r="AI48" s="6"/>
      <c r="AJ48" s="9"/>
      <c r="AK48" s="9"/>
      <c r="AL48" s="9"/>
      <c r="AM48" s="9"/>
      <c r="AN48" s="9"/>
      <c r="AO48" s="6"/>
      <c r="AP48" s="6"/>
      <c r="AQ48" s="6"/>
      <c r="AR48" s="6"/>
      <c r="AS48" s="6"/>
      <c r="AT48" s="6"/>
      <c r="AU48" s="6"/>
      <c r="AV48" s="6"/>
      <c r="AW48" s="6"/>
      <c r="AX48" s="113"/>
      <c r="AY48" s="3"/>
      <c r="AZ48" s="3"/>
      <c r="BA48" s="3"/>
      <c r="BB48" s="3"/>
      <c r="BC48" s="4"/>
      <c r="BD48" s="4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25"/>
      <c r="BX48" s="25"/>
      <c r="BY48" s="19"/>
      <c r="BZ48" s="20"/>
      <c r="CA48" s="6"/>
      <c r="CB48" s="6"/>
      <c r="CC48" s="6"/>
      <c r="CD48" s="6"/>
      <c r="CE48" s="6"/>
      <c r="CF48" s="6"/>
    </row>
    <row r="49" spans="1:84" s="2" customFormat="1" x14ac:dyDescent="0.2">
      <c r="A49" s="114"/>
      <c r="B49" s="114"/>
      <c r="C49" s="114"/>
      <c r="D49" s="114"/>
      <c r="E49" s="7"/>
      <c r="F49" s="7"/>
      <c r="G49" s="7"/>
      <c r="H49" s="13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13"/>
      <c r="AB49" s="6"/>
      <c r="AC49" s="6"/>
      <c r="AD49" s="6"/>
      <c r="AE49" s="6"/>
      <c r="AF49" s="6"/>
      <c r="AG49" s="6"/>
      <c r="AH49" s="6"/>
      <c r="AI49" s="6"/>
      <c r="AJ49" s="9"/>
      <c r="AK49" s="9"/>
      <c r="AL49" s="9"/>
      <c r="AM49" s="9"/>
      <c r="AN49" s="9"/>
      <c r="AO49" s="6"/>
      <c r="AP49" s="6"/>
      <c r="AQ49" s="6"/>
      <c r="AR49" s="6"/>
      <c r="AS49" s="6"/>
      <c r="AT49" s="6"/>
      <c r="AU49" s="6"/>
      <c r="AV49" s="6"/>
      <c r="AW49" s="6"/>
      <c r="AX49" s="113"/>
      <c r="AY49" s="3"/>
      <c r="AZ49" s="3"/>
      <c r="BA49" s="3"/>
      <c r="BB49" s="3"/>
      <c r="BC49" s="4"/>
      <c r="BD49" s="4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25"/>
      <c r="BX49" s="25"/>
      <c r="BY49" s="19"/>
      <c r="BZ49" s="20"/>
      <c r="CA49" s="6"/>
      <c r="CB49" s="6"/>
      <c r="CC49" s="6"/>
      <c r="CD49" s="6"/>
      <c r="CE49" s="6"/>
      <c r="CF49" s="6"/>
    </row>
    <row r="50" spans="1:84" s="2" customFormat="1" x14ac:dyDescent="0.2">
      <c r="A50" s="114"/>
      <c r="B50" s="114"/>
      <c r="C50" s="114"/>
      <c r="D50" s="114"/>
      <c r="E50" s="7"/>
      <c r="F50" s="7"/>
      <c r="G50" s="7"/>
      <c r="H50" s="13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13"/>
      <c r="AB50" s="6"/>
      <c r="AC50" s="6"/>
      <c r="AD50" s="6"/>
      <c r="AE50" s="6"/>
      <c r="AF50" s="6"/>
      <c r="AG50" s="6"/>
      <c r="AH50" s="6"/>
      <c r="AI50" s="6"/>
      <c r="AJ50" s="9"/>
      <c r="AK50" s="9"/>
      <c r="AL50" s="9"/>
      <c r="AM50" s="9"/>
      <c r="AN50" s="9"/>
      <c r="AO50" s="6"/>
      <c r="AP50" s="6"/>
      <c r="AQ50" s="6"/>
      <c r="AR50" s="6"/>
      <c r="AS50" s="6"/>
      <c r="AT50" s="6"/>
      <c r="AU50" s="6"/>
      <c r="AV50" s="6"/>
      <c r="AW50" s="6"/>
      <c r="AX50" s="113"/>
      <c r="AY50" s="3"/>
      <c r="AZ50" s="3"/>
      <c r="BA50" s="3"/>
      <c r="BB50" s="3"/>
      <c r="BC50" s="4"/>
      <c r="BD50" s="4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25"/>
      <c r="BX50" s="25"/>
      <c r="BY50" s="19"/>
      <c r="BZ50" s="20"/>
      <c r="CA50" s="6"/>
      <c r="CB50" s="6"/>
      <c r="CC50" s="6"/>
      <c r="CD50" s="6"/>
      <c r="CE50" s="6"/>
      <c r="CF50" s="6"/>
    </row>
    <row r="51" spans="1:84" s="2" customFormat="1" x14ac:dyDescent="0.2">
      <c r="A51" s="114"/>
      <c r="B51" s="114"/>
      <c r="C51" s="114"/>
      <c r="D51" s="114"/>
      <c r="E51" s="7"/>
      <c r="F51" s="7"/>
      <c r="G51" s="7"/>
      <c r="H51" s="1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13"/>
      <c r="AB51" s="6"/>
      <c r="AC51" s="6"/>
      <c r="AD51" s="6"/>
      <c r="AE51" s="6"/>
      <c r="AF51" s="6"/>
      <c r="AG51" s="6"/>
      <c r="AH51" s="6"/>
      <c r="AI51" s="6"/>
      <c r="AJ51" s="9"/>
      <c r="AK51" s="9"/>
      <c r="AL51" s="9"/>
      <c r="AM51" s="9"/>
      <c r="AN51" s="9"/>
      <c r="AO51" s="6"/>
      <c r="AP51" s="6"/>
      <c r="AQ51" s="6"/>
      <c r="AR51" s="6"/>
      <c r="AS51" s="6"/>
      <c r="AT51" s="6"/>
      <c r="AU51" s="6"/>
      <c r="AV51" s="6"/>
      <c r="AW51" s="6"/>
      <c r="AX51" s="113"/>
      <c r="AY51" s="3"/>
      <c r="AZ51" s="3"/>
      <c r="BA51" s="3"/>
      <c r="BB51" s="3"/>
      <c r="BC51" s="4"/>
      <c r="BD51" s="4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25"/>
      <c r="BX51" s="25"/>
      <c r="BY51" s="19"/>
      <c r="BZ51" s="20"/>
      <c r="CA51" s="6"/>
      <c r="CB51" s="6"/>
      <c r="CC51" s="6"/>
      <c r="CD51" s="6"/>
      <c r="CE51" s="6"/>
      <c r="CF51" s="6"/>
    </row>
    <row r="52" spans="1:84" s="2" customFormat="1" x14ac:dyDescent="0.2">
      <c r="A52" s="114"/>
      <c r="B52" s="114"/>
      <c r="C52" s="114"/>
      <c r="D52" s="114"/>
      <c r="E52" s="7"/>
      <c r="F52" s="7"/>
      <c r="G52" s="7"/>
      <c r="H52" s="1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13"/>
      <c r="AB52" s="6"/>
      <c r="AC52" s="6"/>
      <c r="AD52" s="6"/>
      <c r="AE52" s="6"/>
      <c r="AF52" s="6"/>
      <c r="AG52" s="6"/>
      <c r="AH52" s="6"/>
      <c r="AI52" s="6"/>
      <c r="AJ52" s="9"/>
      <c r="AK52" s="9"/>
      <c r="AL52" s="9"/>
      <c r="AM52" s="9"/>
      <c r="AN52" s="9"/>
      <c r="AO52" s="6"/>
      <c r="AP52" s="6"/>
      <c r="AQ52" s="6"/>
      <c r="AR52" s="6"/>
      <c r="AS52" s="6"/>
      <c r="AT52" s="6"/>
      <c r="AU52" s="6"/>
      <c r="AV52" s="6"/>
      <c r="AW52" s="6"/>
      <c r="AX52" s="113"/>
      <c r="AY52" s="3"/>
      <c r="AZ52" s="3"/>
      <c r="BA52" s="3"/>
      <c r="BB52" s="3"/>
      <c r="BC52" s="4"/>
      <c r="BD52" s="4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25"/>
      <c r="BX52" s="25"/>
      <c r="BY52" s="19"/>
      <c r="BZ52" s="20"/>
      <c r="CA52" s="6"/>
      <c r="CB52" s="6"/>
      <c r="CC52" s="6"/>
      <c r="CD52" s="6"/>
      <c r="CE52" s="6"/>
      <c r="CF52" s="6"/>
    </row>
    <row r="53" spans="1:84" s="2" customFormat="1" x14ac:dyDescent="0.2">
      <c r="A53" s="114"/>
      <c r="B53" s="114"/>
      <c r="C53" s="114"/>
      <c r="D53" s="114"/>
      <c r="E53" s="7"/>
      <c r="F53" s="7"/>
      <c r="G53" s="7"/>
      <c r="H53" s="1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13"/>
      <c r="AB53" s="6"/>
      <c r="AC53" s="6"/>
      <c r="AD53" s="6"/>
      <c r="AE53" s="6"/>
      <c r="AF53" s="6"/>
      <c r="AG53" s="6"/>
      <c r="AH53" s="6"/>
      <c r="AI53" s="6"/>
      <c r="AJ53" s="9"/>
      <c r="AK53" s="9"/>
      <c r="AL53" s="9"/>
      <c r="AM53" s="9"/>
      <c r="AN53" s="9"/>
      <c r="AO53" s="6"/>
      <c r="AP53" s="6"/>
      <c r="AQ53" s="6"/>
      <c r="AR53" s="6"/>
      <c r="AS53" s="6"/>
      <c r="AT53" s="6"/>
      <c r="AU53" s="6"/>
      <c r="AV53" s="6"/>
      <c r="AW53" s="6"/>
      <c r="AX53" s="113"/>
      <c r="AY53" s="3"/>
      <c r="AZ53" s="3"/>
      <c r="BA53" s="3"/>
      <c r="BB53" s="3"/>
      <c r="BC53" s="4"/>
      <c r="BD53" s="4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25"/>
      <c r="BX53" s="25"/>
      <c r="BY53" s="19"/>
      <c r="BZ53" s="20"/>
      <c r="CA53" s="6"/>
      <c r="CB53" s="6"/>
      <c r="CC53" s="6"/>
      <c r="CD53" s="6"/>
      <c r="CE53" s="6"/>
      <c r="CF53" s="6"/>
    </row>
    <row r="54" spans="1:84" s="2" customFormat="1" x14ac:dyDescent="0.2">
      <c r="A54" s="114"/>
      <c r="B54" s="114"/>
      <c r="C54" s="114"/>
      <c r="D54" s="114"/>
      <c r="E54" s="7"/>
      <c r="F54" s="7"/>
      <c r="G54" s="7"/>
      <c r="H54" s="1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13"/>
      <c r="AB54" s="6"/>
      <c r="AC54" s="6"/>
      <c r="AD54" s="6"/>
      <c r="AE54" s="6"/>
      <c r="AF54" s="6"/>
      <c r="AG54" s="6"/>
      <c r="AH54" s="6"/>
      <c r="AI54" s="6"/>
      <c r="AJ54" s="9"/>
      <c r="AK54" s="9"/>
      <c r="AL54" s="9"/>
      <c r="AM54" s="9"/>
      <c r="AN54" s="9"/>
      <c r="AO54" s="6"/>
      <c r="AP54" s="6"/>
      <c r="AQ54" s="6"/>
      <c r="AR54" s="6"/>
      <c r="AS54" s="6"/>
      <c r="AT54" s="6"/>
      <c r="AU54" s="6"/>
      <c r="AV54" s="6"/>
      <c r="AW54" s="6"/>
      <c r="AX54" s="113"/>
      <c r="AY54" s="3"/>
      <c r="AZ54" s="3"/>
      <c r="BA54" s="3"/>
      <c r="BB54" s="3"/>
      <c r="BC54" s="4"/>
      <c r="BD54" s="4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25"/>
      <c r="BX54" s="25"/>
      <c r="BY54" s="19"/>
      <c r="BZ54" s="20"/>
      <c r="CA54" s="6"/>
      <c r="CB54" s="6"/>
      <c r="CC54" s="6"/>
      <c r="CD54" s="6"/>
      <c r="CE54" s="6"/>
      <c r="CF54" s="6"/>
    </row>
    <row r="55" spans="1:84" s="2" customFormat="1" x14ac:dyDescent="0.2">
      <c r="A55" s="114"/>
      <c r="B55" s="114"/>
      <c r="C55" s="114"/>
      <c r="D55" s="114"/>
      <c r="E55" s="7"/>
      <c r="F55" s="7"/>
      <c r="G55" s="7"/>
      <c r="H55" s="1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13"/>
      <c r="AB55" s="6"/>
      <c r="AC55" s="6"/>
      <c r="AD55" s="6"/>
      <c r="AE55" s="6"/>
      <c r="AF55" s="6"/>
      <c r="AG55" s="6"/>
      <c r="AH55" s="6"/>
      <c r="AI55" s="6"/>
      <c r="AJ55" s="9"/>
      <c r="AK55" s="9"/>
      <c r="AL55" s="9"/>
      <c r="AM55" s="9"/>
      <c r="AN55" s="9"/>
      <c r="AO55" s="6"/>
      <c r="AP55" s="6"/>
      <c r="AQ55" s="6"/>
      <c r="AR55" s="6"/>
      <c r="AS55" s="6"/>
      <c r="AT55" s="6"/>
      <c r="AU55" s="6"/>
      <c r="AV55" s="6"/>
      <c r="AW55" s="6"/>
      <c r="AX55" s="113"/>
      <c r="AY55" s="3"/>
      <c r="AZ55" s="3"/>
      <c r="BA55" s="3"/>
      <c r="BB55" s="3"/>
      <c r="BC55" s="4"/>
      <c r="BD55" s="4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25"/>
      <c r="BX55" s="25"/>
      <c r="BY55" s="19"/>
      <c r="BZ55" s="20"/>
      <c r="CA55" s="6"/>
      <c r="CB55" s="6"/>
      <c r="CC55" s="6"/>
      <c r="CD55" s="6"/>
      <c r="CE55" s="6"/>
      <c r="CF55" s="6"/>
    </row>
    <row r="56" spans="1:84" s="2" customFormat="1" x14ac:dyDescent="0.2">
      <c r="A56" s="114"/>
      <c r="B56" s="114"/>
      <c r="C56" s="114"/>
      <c r="D56" s="114"/>
      <c r="E56" s="7"/>
      <c r="F56" s="7"/>
      <c r="G56" s="7"/>
      <c r="H56" s="1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13"/>
      <c r="AB56" s="6"/>
      <c r="AC56" s="6"/>
      <c r="AD56" s="6"/>
      <c r="AE56" s="6"/>
      <c r="AF56" s="6"/>
      <c r="AG56" s="6"/>
      <c r="AH56" s="6"/>
      <c r="AI56" s="6"/>
      <c r="AJ56" s="9"/>
      <c r="AK56" s="9"/>
      <c r="AL56" s="9"/>
      <c r="AM56" s="9"/>
      <c r="AN56" s="9"/>
      <c r="AO56" s="6"/>
      <c r="AP56" s="6"/>
      <c r="AQ56" s="6"/>
      <c r="AR56" s="6"/>
      <c r="AS56" s="6"/>
      <c r="AT56" s="6"/>
      <c r="AU56" s="6"/>
      <c r="AV56" s="6"/>
      <c r="AW56" s="6"/>
      <c r="AX56" s="113"/>
      <c r="AY56" s="3"/>
      <c r="AZ56" s="3"/>
      <c r="BA56" s="3"/>
      <c r="BB56" s="3"/>
      <c r="BC56" s="4"/>
      <c r="BD56" s="4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25"/>
      <c r="BX56" s="25"/>
      <c r="BY56" s="19"/>
      <c r="BZ56" s="20"/>
      <c r="CA56" s="6"/>
      <c r="CB56" s="6"/>
      <c r="CC56" s="6"/>
      <c r="CD56" s="6"/>
      <c r="CE56" s="6"/>
      <c r="CF56" s="6"/>
    </row>
    <row r="57" spans="1:84" s="2" customFormat="1" x14ac:dyDescent="0.2">
      <c r="A57" s="114"/>
      <c r="B57" s="114"/>
      <c r="C57" s="114"/>
      <c r="D57" s="114"/>
      <c r="E57" s="7"/>
      <c r="F57" s="7"/>
      <c r="G57" s="7"/>
      <c r="H57" s="1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113"/>
      <c r="AB57" s="6"/>
      <c r="AC57" s="6"/>
      <c r="AD57" s="6"/>
      <c r="AE57" s="6"/>
      <c r="AF57" s="6"/>
      <c r="AG57" s="6"/>
      <c r="AH57" s="6"/>
      <c r="AI57" s="6"/>
      <c r="AJ57" s="9"/>
      <c r="AK57" s="9"/>
      <c r="AL57" s="9"/>
      <c r="AM57" s="9"/>
      <c r="AN57" s="9"/>
      <c r="AO57" s="6"/>
      <c r="AP57" s="6"/>
      <c r="AQ57" s="6"/>
      <c r="AR57" s="6"/>
      <c r="AS57" s="6"/>
      <c r="AT57" s="6"/>
      <c r="AU57" s="6"/>
      <c r="AV57" s="6"/>
      <c r="AW57" s="6"/>
      <c r="AX57" s="113"/>
      <c r="AY57" s="3"/>
      <c r="AZ57" s="3"/>
      <c r="BA57" s="3"/>
      <c r="BB57" s="3"/>
      <c r="BC57" s="4"/>
      <c r="BD57" s="4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25"/>
      <c r="BX57" s="25"/>
      <c r="BY57" s="19"/>
      <c r="BZ57" s="20"/>
      <c r="CA57" s="6"/>
      <c r="CB57" s="6"/>
      <c r="CC57" s="6"/>
      <c r="CD57" s="6"/>
      <c r="CE57" s="6"/>
      <c r="CF57" s="6"/>
    </row>
    <row r="58" spans="1:84" s="2" customFormat="1" x14ac:dyDescent="0.2">
      <c r="A58" s="114"/>
      <c r="B58" s="114"/>
      <c r="C58" s="114"/>
      <c r="D58" s="114"/>
      <c r="E58" s="7"/>
      <c r="F58" s="7"/>
      <c r="G58" s="7"/>
      <c r="H58" s="13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13"/>
      <c r="AB58" s="6"/>
      <c r="AC58" s="6"/>
      <c r="AD58" s="6"/>
      <c r="AE58" s="6"/>
      <c r="AF58" s="6"/>
      <c r="AG58" s="6"/>
      <c r="AH58" s="6"/>
      <c r="AI58" s="6"/>
      <c r="AJ58" s="9"/>
      <c r="AK58" s="9"/>
      <c r="AL58" s="9"/>
      <c r="AM58" s="9"/>
      <c r="AN58" s="9"/>
      <c r="AO58" s="6"/>
      <c r="AP58" s="6"/>
      <c r="AQ58" s="6"/>
      <c r="AR58" s="6"/>
      <c r="AS58" s="6"/>
      <c r="AT58" s="6"/>
      <c r="AU58" s="6"/>
      <c r="AV58" s="6"/>
      <c r="AW58" s="6"/>
      <c r="AX58" s="113"/>
      <c r="AY58" s="3"/>
      <c r="AZ58" s="3"/>
      <c r="BA58" s="3"/>
      <c r="BB58" s="3"/>
      <c r="BC58" s="4"/>
      <c r="BD58" s="4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25"/>
      <c r="BX58" s="25"/>
      <c r="BY58" s="19"/>
      <c r="BZ58" s="20"/>
      <c r="CA58" s="6"/>
      <c r="CB58" s="6"/>
      <c r="CC58" s="6"/>
      <c r="CD58" s="6"/>
      <c r="CE58" s="6"/>
      <c r="CF58" s="6"/>
    </row>
    <row r="59" spans="1:84" s="2" customFormat="1" x14ac:dyDescent="0.2">
      <c r="A59" s="114"/>
      <c r="B59" s="114"/>
      <c r="C59" s="114"/>
      <c r="D59" s="114"/>
      <c r="E59" s="7"/>
      <c r="F59" s="7"/>
      <c r="G59" s="7"/>
      <c r="H59" s="1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13"/>
      <c r="AB59" s="6"/>
      <c r="AC59" s="6"/>
      <c r="AD59" s="6"/>
      <c r="AE59" s="6"/>
      <c r="AF59" s="6"/>
      <c r="AG59" s="6"/>
      <c r="AH59" s="6"/>
      <c r="AI59" s="6"/>
      <c r="AJ59" s="9"/>
      <c r="AK59" s="9"/>
      <c r="AL59" s="9"/>
      <c r="AM59" s="9"/>
      <c r="AN59" s="9"/>
      <c r="AO59" s="6"/>
      <c r="AP59" s="6"/>
      <c r="AQ59" s="6"/>
      <c r="AR59" s="6"/>
      <c r="AS59" s="6"/>
      <c r="AT59" s="6"/>
      <c r="AU59" s="6"/>
      <c r="AV59" s="6"/>
      <c r="AW59" s="6"/>
      <c r="AX59" s="113"/>
      <c r="AY59" s="3"/>
      <c r="AZ59" s="3"/>
      <c r="BA59" s="3"/>
      <c r="BB59" s="3"/>
      <c r="BC59" s="4"/>
      <c r="BD59" s="4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25"/>
      <c r="BX59" s="25"/>
      <c r="BY59" s="19"/>
      <c r="BZ59" s="20"/>
      <c r="CA59" s="6"/>
      <c r="CB59" s="6"/>
      <c r="CC59" s="6"/>
      <c r="CD59" s="6"/>
      <c r="CE59" s="6"/>
      <c r="CF59" s="6"/>
    </row>
    <row r="60" spans="1:84" s="2" customFormat="1" x14ac:dyDescent="0.2">
      <c r="A60" s="114"/>
      <c r="B60" s="114"/>
      <c r="C60" s="114"/>
      <c r="D60" s="114"/>
      <c r="E60" s="7"/>
      <c r="F60" s="7"/>
      <c r="G60" s="7"/>
      <c r="H60" s="13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13"/>
      <c r="AB60" s="6"/>
      <c r="AC60" s="6"/>
      <c r="AD60" s="6"/>
      <c r="AE60" s="6"/>
      <c r="AF60" s="6"/>
      <c r="AG60" s="6"/>
      <c r="AH60" s="6"/>
      <c r="AI60" s="6"/>
      <c r="AJ60" s="9"/>
      <c r="AK60" s="9"/>
      <c r="AL60" s="9"/>
      <c r="AM60" s="9"/>
      <c r="AN60" s="9"/>
      <c r="AO60" s="6"/>
      <c r="AP60" s="6"/>
      <c r="AQ60" s="6"/>
      <c r="AR60" s="6"/>
      <c r="AS60" s="6"/>
      <c r="AT60" s="6"/>
      <c r="AU60" s="6"/>
      <c r="AV60" s="6"/>
      <c r="AW60" s="6"/>
      <c r="AX60" s="113"/>
      <c r="AY60" s="3"/>
      <c r="AZ60" s="3"/>
      <c r="BA60" s="3"/>
      <c r="BB60" s="3"/>
      <c r="BC60" s="4"/>
      <c r="BD60" s="4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25"/>
      <c r="BX60" s="25"/>
      <c r="BY60" s="19"/>
      <c r="BZ60" s="20"/>
      <c r="CA60" s="6"/>
      <c r="CB60" s="6"/>
      <c r="CC60" s="6"/>
      <c r="CD60" s="6"/>
      <c r="CE60" s="6"/>
      <c r="CF60" s="6"/>
    </row>
    <row r="61" spans="1:84" s="2" customFormat="1" x14ac:dyDescent="0.2">
      <c r="A61" s="114"/>
      <c r="B61" s="114"/>
      <c r="C61" s="114"/>
      <c r="D61" s="114"/>
      <c r="E61" s="7"/>
      <c r="F61" s="7"/>
      <c r="G61" s="7"/>
      <c r="H61" s="1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13"/>
      <c r="AB61" s="6"/>
      <c r="AC61" s="6"/>
      <c r="AD61" s="6"/>
      <c r="AE61" s="6"/>
      <c r="AF61" s="6"/>
      <c r="AG61" s="6"/>
      <c r="AH61" s="6"/>
      <c r="AI61" s="6"/>
      <c r="AJ61" s="9"/>
      <c r="AK61" s="9"/>
      <c r="AL61" s="9"/>
      <c r="AM61" s="9"/>
      <c r="AN61" s="9"/>
      <c r="AO61" s="6"/>
      <c r="AP61" s="6"/>
      <c r="AQ61" s="6"/>
      <c r="AR61" s="6"/>
      <c r="AS61" s="6"/>
      <c r="AT61" s="6"/>
      <c r="AU61" s="6"/>
      <c r="AV61" s="6"/>
      <c r="AW61" s="6"/>
      <c r="AX61" s="113"/>
      <c r="AY61" s="3"/>
      <c r="AZ61" s="3"/>
      <c r="BA61" s="3"/>
      <c r="BB61" s="3"/>
      <c r="BC61" s="4"/>
      <c r="BD61" s="4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25"/>
      <c r="BX61" s="25"/>
      <c r="BY61" s="19"/>
      <c r="BZ61" s="20"/>
      <c r="CA61" s="6"/>
      <c r="CB61" s="6"/>
      <c r="CC61" s="6"/>
      <c r="CD61" s="6"/>
      <c r="CE61" s="6"/>
      <c r="CF61" s="6"/>
    </row>
    <row r="62" spans="1:84" s="2" customFormat="1" x14ac:dyDescent="0.2">
      <c r="A62" s="114"/>
      <c r="B62" s="114"/>
      <c r="C62" s="114"/>
      <c r="D62" s="114"/>
      <c r="E62" s="7"/>
      <c r="F62" s="7"/>
      <c r="G62" s="7"/>
      <c r="H62" s="13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13"/>
      <c r="AB62" s="6"/>
      <c r="AC62" s="6"/>
      <c r="AD62" s="6"/>
      <c r="AE62" s="6"/>
      <c r="AF62" s="6"/>
      <c r="AG62" s="6"/>
      <c r="AH62" s="6"/>
      <c r="AI62" s="6"/>
      <c r="AJ62" s="9"/>
      <c r="AK62" s="9"/>
      <c r="AL62" s="9"/>
      <c r="AM62" s="9"/>
      <c r="AN62" s="9"/>
      <c r="AO62" s="6"/>
      <c r="AP62" s="6"/>
      <c r="AQ62" s="6"/>
      <c r="AR62" s="6"/>
      <c r="AS62" s="6"/>
      <c r="AT62" s="6"/>
      <c r="AU62" s="6"/>
      <c r="AV62" s="6"/>
      <c r="AW62" s="6"/>
      <c r="AX62" s="113"/>
      <c r="AY62" s="3"/>
      <c r="AZ62" s="3"/>
      <c r="BA62" s="3"/>
      <c r="BB62" s="3"/>
      <c r="BC62" s="4"/>
      <c r="BD62" s="4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25"/>
      <c r="BX62" s="25"/>
      <c r="BY62" s="19"/>
      <c r="BZ62" s="20"/>
      <c r="CA62" s="6"/>
      <c r="CB62" s="6"/>
      <c r="CC62" s="6"/>
      <c r="CD62" s="6"/>
      <c r="CE62" s="6"/>
      <c r="CF62" s="6"/>
    </row>
    <row r="63" spans="1:84" s="2" customFormat="1" x14ac:dyDescent="0.2">
      <c r="A63" s="114"/>
      <c r="B63" s="114"/>
      <c r="C63" s="114"/>
      <c r="D63" s="114"/>
      <c r="E63" s="7"/>
      <c r="F63" s="7"/>
      <c r="G63" s="7"/>
      <c r="H63" s="13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13"/>
      <c r="AB63" s="6"/>
      <c r="AC63" s="6"/>
      <c r="AD63" s="6"/>
      <c r="AE63" s="6"/>
      <c r="AF63" s="6"/>
      <c r="AG63" s="6"/>
      <c r="AH63" s="6"/>
      <c r="AI63" s="6"/>
      <c r="AJ63" s="9"/>
      <c r="AK63" s="9"/>
      <c r="AL63" s="9"/>
      <c r="AM63" s="9"/>
      <c r="AN63" s="9"/>
      <c r="AO63" s="6"/>
      <c r="AP63" s="6"/>
      <c r="AQ63" s="6"/>
      <c r="AR63" s="6"/>
      <c r="AS63" s="6"/>
      <c r="AT63" s="6"/>
      <c r="AU63" s="6"/>
      <c r="AV63" s="6"/>
      <c r="AW63" s="6"/>
      <c r="AX63" s="113"/>
      <c r="AY63" s="3"/>
      <c r="AZ63" s="3"/>
      <c r="BA63" s="3"/>
      <c r="BB63" s="3"/>
      <c r="BC63" s="4"/>
      <c r="BD63" s="4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25"/>
      <c r="BX63" s="25"/>
      <c r="BY63" s="19"/>
      <c r="BZ63" s="20"/>
      <c r="CA63" s="6"/>
      <c r="CB63" s="6"/>
      <c r="CC63" s="6"/>
      <c r="CD63" s="6"/>
      <c r="CE63" s="6"/>
      <c r="CF63" s="6"/>
    </row>
    <row r="64" spans="1:84" s="2" customFormat="1" x14ac:dyDescent="0.2">
      <c r="A64" s="114"/>
      <c r="B64" s="114"/>
      <c r="C64" s="114"/>
      <c r="D64" s="114"/>
      <c r="E64" s="7"/>
      <c r="F64" s="7"/>
      <c r="G64" s="7"/>
      <c r="H64" s="1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13"/>
      <c r="AB64" s="6"/>
      <c r="AC64" s="6"/>
      <c r="AD64" s="6"/>
      <c r="AE64" s="6"/>
      <c r="AF64" s="6"/>
      <c r="AG64" s="6"/>
      <c r="AH64" s="6"/>
      <c r="AI64" s="6"/>
      <c r="AJ64" s="9"/>
      <c r="AK64" s="9"/>
      <c r="AL64" s="9"/>
      <c r="AM64" s="9"/>
      <c r="AN64" s="9"/>
      <c r="AO64" s="6"/>
      <c r="AP64" s="6"/>
      <c r="AQ64" s="6"/>
      <c r="AR64" s="6"/>
      <c r="AS64" s="6"/>
      <c r="AT64" s="6"/>
      <c r="AU64" s="6"/>
      <c r="AV64" s="6"/>
      <c r="AW64" s="6"/>
      <c r="AX64" s="113"/>
      <c r="AY64" s="3"/>
      <c r="AZ64" s="3"/>
      <c r="BA64" s="3"/>
      <c r="BB64" s="3"/>
      <c r="BC64" s="4"/>
      <c r="BD64" s="4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25"/>
      <c r="BX64" s="25"/>
      <c r="BY64" s="19"/>
      <c r="BZ64" s="20"/>
      <c r="CA64" s="6"/>
      <c r="CB64" s="6"/>
      <c r="CC64" s="6"/>
      <c r="CD64" s="6"/>
      <c r="CE64" s="6"/>
      <c r="CF64" s="6"/>
    </row>
    <row r="65" spans="1:84" s="2" customFormat="1" x14ac:dyDescent="0.2">
      <c r="A65" s="114"/>
      <c r="B65" s="114"/>
      <c r="C65" s="114"/>
      <c r="D65" s="114"/>
      <c r="E65" s="7"/>
      <c r="F65" s="7"/>
      <c r="G65" s="7"/>
      <c r="H65" s="1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13"/>
      <c r="AB65" s="6"/>
      <c r="AC65" s="6"/>
      <c r="AD65" s="6"/>
      <c r="AE65" s="6"/>
      <c r="AF65" s="6"/>
      <c r="AG65" s="6"/>
      <c r="AH65" s="6"/>
      <c r="AI65" s="6"/>
      <c r="AJ65" s="9"/>
      <c r="AK65" s="9"/>
      <c r="AL65" s="9"/>
      <c r="AM65" s="9"/>
      <c r="AN65" s="9"/>
      <c r="AO65" s="6"/>
      <c r="AP65" s="6"/>
      <c r="AQ65" s="6"/>
      <c r="AR65" s="6"/>
      <c r="AS65" s="6"/>
      <c r="AT65" s="6"/>
      <c r="AU65" s="6"/>
      <c r="AV65" s="6"/>
      <c r="AW65" s="6"/>
      <c r="AX65" s="113"/>
      <c r="AY65" s="3"/>
      <c r="AZ65" s="3"/>
      <c r="BA65" s="3"/>
      <c r="BB65" s="3"/>
      <c r="BC65" s="4"/>
      <c r="BD65" s="4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25"/>
      <c r="BX65" s="25"/>
      <c r="BY65" s="19"/>
      <c r="BZ65" s="20"/>
      <c r="CA65" s="6"/>
      <c r="CB65" s="6"/>
      <c r="CC65" s="6"/>
      <c r="CD65" s="6"/>
      <c r="CE65" s="6"/>
      <c r="CF65" s="6"/>
    </row>
    <row r="66" spans="1:84" s="2" customFormat="1" x14ac:dyDescent="0.2">
      <c r="A66" s="114"/>
      <c r="B66" s="114"/>
      <c r="C66" s="114"/>
      <c r="D66" s="114"/>
      <c r="E66" s="7"/>
      <c r="F66" s="7"/>
      <c r="G66" s="7"/>
      <c r="H66" s="1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13"/>
      <c r="AB66" s="6"/>
      <c r="AC66" s="6"/>
      <c r="AD66" s="6"/>
      <c r="AE66" s="6"/>
      <c r="AF66" s="6"/>
      <c r="AG66" s="6"/>
      <c r="AH66" s="6"/>
      <c r="AI66" s="6"/>
      <c r="AJ66" s="9"/>
      <c r="AK66" s="9"/>
      <c r="AL66" s="9"/>
      <c r="AM66" s="9"/>
      <c r="AN66" s="9"/>
      <c r="AO66" s="6"/>
      <c r="AP66" s="6"/>
      <c r="AQ66" s="6"/>
      <c r="AR66" s="6"/>
      <c r="AS66" s="6"/>
      <c r="AT66" s="6"/>
      <c r="AU66" s="6"/>
      <c r="AV66" s="6"/>
      <c r="AW66" s="6"/>
      <c r="AX66" s="113"/>
      <c r="AY66" s="3"/>
      <c r="AZ66" s="3"/>
      <c r="BA66" s="3"/>
      <c r="BB66" s="3"/>
      <c r="BC66" s="4"/>
      <c r="BD66" s="4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25"/>
      <c r="BX66" s="25"/>
      <c r="BY66" s="19"/>
      <c r="BZ66" s="20"/>
      <c r="CA66" s="6"/>
      <c r="CB66" s="6"/>
      <c r="CC66" s="6"/>
      <c r="CD66" s="6"/>
      <c r="CE66" s="6"/>
      <c r="CF66" s="6"/>
    </row>
    <row r="67" spans="1:84" s="2" customFormat="1" x14ac:dyDescent="0.2">
      <c r="A67" s="114"/>
      <c r="B67" s="114"/>
      <c r="C67" s="114"/>
      <c r="D67" s="114"/>
      <c r="E67" s="7"/>
      <c r="F67" s="7"/>
      <c r="G67" s="7"/>
      <c r="H67" s="1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113"/>
      <c r="AB67" s="6"/>
      <c r="AC67" s="6"/>
      <c r="AD67" s="6"/>
      <c r="AE67" s="6"/>
      <c r="AF67" s="6"/>
      <c r="AG67" s="6"/>
      <c r="AH67" s="6"/>
      <c r="AI67" s="6"/>
      <c r="AJ67" s="9"/>
      <c r="AK67" s="9"/>
      <c r="AL67" s="9"/>
      <c r="AM67" s="9"/>
      <c r="AN67" s="9"/>
      <c r="AO67" s="6"/>
      <c r="AP67" s="6"/>
      <c r="AQ67" s="6"/>
      <c r="AR67" s="6"/>
      <c r="AS67" s="6"/>
      <c r="AT67" s="6"/>
      <c r="AU67" s="6"/>
      <c r="AV67" s="6"/>
      <c r="AW67" s="6"/>
      <c r="AX67" s="113"/>
      <c r="AY67" s="3"/>
      <c r="AZ67" s="3"/>
      <c r="BA67" s="3"/>
      <c r="BB67" s="3"/>
      <c r="BC67" s="4"/>
      <c r="BD67" s="4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25"/>
      <c r="BX67" s="25"/>
      <c r="BY67" s="19"/>
      <c r="BZ67" s="20"/>
      <c r="CA67" s="6"/>
      <c r="CB67" s="6"/>
      <c r="CC67" s="6"/>
      <c r="CD67" s="6"/>
      <c r="CE67" s="6"/>
      <c r="CF67" s="6"/>
    </row>
    <row r="68" spans="1:84" s="2" customFormat="1" x14ac:dyDescent="0.2">
      <c r="A68" s="114"/>
      <c r="B68" s="114"/>
      <c r="C68" s="114"/>
      <c r="D68" s="114"/>
      <c r="E68" s="7"/>
      <c r="F68" s="7"/>
      <c r="G68" s="7"/>
      <c r="H68" s="1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13"/>
      <c r="AB68" s="6"/>
      <c r="AC68" s="6"/>
      <c r="AD68" s="6"/>
      <c r="AE68" s="6"/>
      <c r="AF68" s="6"/>
      <c r="AG68" s="6"/>
      <c r="AH68" s="6"/>
      <c r="AI68" s="6"/>
      <c r="AJ68" s="9"/>
      <c r="AK68" s="9"/>
      <c r="AL68" s="9"/>
      <c r="AM68" s="9"/>
      <c r="AN68" s="9"/>
      <c r="AO68" s="6"/>
      <c r="AP68" s="6"/>
      <c r="AQ68" s="6"/>
      <c r="AR68" s="6"/>
      <c r="AS68" s="6"/>
      <c r="AT68" s="6"/>
      <c r="AU68" s="6"/>
      <c r="AV68" s="6"/>
      <c r="AW68" s="6"/>
      <c r="AX68" s="113"/>
      <c r="AY68" s="3"/>
      <c r="AZ68" s="3"/>
      <c r="BA68" s="3"/>
      <c r="BB68" s="3"/>
      <c r="BC68" s="4"/>
      <c r="BD68" s="4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25"/>
      <c r="BX68" s="25"/>
      <c r="BY68" s="19"/>
      <c r="BZ68" s="20"/>
      <c r="CA68" s="6"/>
      <c r="CB68" s="6"/>
      <c r="CC68" s="6"/>
      <c r="CD68" s="6"/>
      <c r="CE68" s="6"/>
      <c r="CF68" s="6"/>
    </row>
    <row r="69" spans="1:84" s="2" customFormat="1" x14ac:dyDescent="0.2">
      <c r="A69" s="114"/>
      <c r="B69" s="114"/>
      <c r="C69" s="114"/>
      <c r="D69" s="114"/>
      <c r="E69" s="7"/>
      <c r="F69" s="7"/>
      <c r="G69" s="7"/>
      <c r="H69" s="13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13"/>
      <c r="AB69" s="6"/>
      <c r="AC69" s="6"/>
      <c r="AD69" s="6"/>
      <c r="AE69" s="6"/>
      <c r="AF69" s="6"/>
      <c r="AG69" s="6"/>
      <c r="AH69" s="6"/>
      <c r="AI69" s="6"/>
      <c r="AJ69" s="9"/>
      <c r="AK69" s="9"/>
      <c r="AL69" s="9"/>
      <c r="AM69" s="9"/>
      <c r="AN69" s="9"/>
      <c r="AO69" s="6"/>
      <c r="AP69" s="6"/>
      <c r="AQ69" s="6"/>
      <c r="AR69" s="6"/>
      <c r="AS69" s="6"/>
      <c r="AT69" s="6"/>
      <c r="AU69" s="6"/>
      <c r="AV69" s="6"/>
      <c r="AW69" s="6"/>
      <c r="AX69" s="113"/>
      <c r="AY69" s="3"/>
      <c r="AZ69" s="3"/>
      <c r="BA69" s="3"/>
      <c r="BB69" s="3"/>
      <c r="BC69" s="4"/>
      <c r="BD69" s="4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25"/>
      <c r="BX69" s="25"/>
      <c r="BY69" s="19"/>
      <c r="BZ69" s="20"/>
      <c r="CA69" s="6"/>
      <c r="CB69" s="6"/>
      <c r="CC69" s="6"/>
      <c r="CD69" s="6"/>
      <c r="CE69" s="6"/>
      <c r="CF69" s="6"/>
    </row>
    <row r="70" spans="1:84" s="2" customFormat="1" x14ac:dyDescent="0.2">
      <c r="A70" s="114"/>
      <c r="B70" s="114"/>
      <c r="C70" s="114"/>
      <c r="D70" s="114"/>
      <c r="E70" s="7"/>
      <c r="F70" s="7"/>
      <c r="G70" s="7"/>
      <c r="H70" s="1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13"/>
      <c r="AB70" s="6"/>
      <c r="AC70" s="6"/>
      <c r="AD70" s="6"/>
      <c r="AE70" s="6"/>
      <c r="AF70" s="6"/>
      <c r="AG70" s="6"/>
      <c r="AH70" s="6"/>
      <c r="AI70" s="6"/>
      <c r="AJ70" s="9"/>
      <c r="AK70" s="9"/>
      <c r="AL70" s="9"/>
      <c r="AM70" s="9"/>
      <c r="AN70" s="9"/>
      <c r="AO70" s="6"/>
      <c r="AP70" s="6"/>
      <c r="AQ70" s="6"/>
      <c r="AR70" s="6"/>
      <c r="AS70" s="6"/>
      <c r="AT70" s="6"/>
      <c r="AU70" s="6"/>
      <c r="AV70" s="6"/>
      <c r="AW70" s="6"/>
      <c r="AX70" s="113"/>
      <c r="AY70" s="3"/>
      <c r="AZ70" s="3"/>
      <c r="BA70" s="3"/>
      <c r="BB70" s="3"/>
      <c r="BC70" s="4"/>
      <c r="BD70" s="4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25"/>
      <c r="BX70" s="25"/>
      <c r="BY70" s="19"/>
      <c r="BZ70" s="20"/>
      <c r="CA70" s="6"/>
      <c r="CB70" s="6"/>
      <c r="CC70" s="6"/>
      <c r="CD70" s="6"/>
      <c r="CE70" s="6"/>
      <c r="CF70" s="6"/>
    </row>
    <row r="71" spans="1:84" s="2" customFormat="1" x14ac:dyDescent="0.2">
      <c r="A71" s="114"/>
      <c r="B71" s="114"/>
      <c r="C71" s="114"/>
      <c r="D71" s="114"/>
      <c r="E71" s="7"/>
      <c r="F71" s="7"/>
      <c r="G71" s="7"/>
      <c r="H71" s="13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13"/>
      <c r="AB71" s="6"/>
      <c r="AC71" s="6"/>
      <c r="AD71" s="6"/>
      <c r="AE71" s="6"/>
      <c r="AF71" s="6"/>
      <c r="AG71" s="6"/>
      <c r="AH71" s="6"/>
      <c r="AI71" s="6"/>
      <c r="AJ71" s="9"/>
      <c r="AK71" s="9"/>
      <c r="AL71" s="9"/>
      <c r="AM71" s="9"/>
      <c r="AN71" s="9"/>
      <c r="AO71" s="6"/>
      <c r="AP71" s="6"/>
      <c r="AQ71" s="6"/>
      <c r="AR71" s="6"/>
      <c r="AS71" s="6"/>
      <c r="AT71" s="6"/>
      <c r="AU71" s="6"/>
      <c r="AV71" s="6"/>
      <c r="AW71" s="6"/>
      <c r="AX71" s="113"/>
      <c r="AY71" s="3"/>
      <c r="AZ71" s="3"/>
      <c r="BA71" s="3"/>
      <c r="BB71" s="3"/>
      <c r="BC71" s="4"/>
      <c r="BD71" s="4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25"/>
      <c r="BX71" s="25"/>
      <c r="BY71" s="19"/>
      <c r="BZ71" s="20"/>
      <c r="CA71" s="6"/>
      <c r="CB71" s="6"/>
      <c r="CC71" s="6"/>
      <c r="CD71" s="6"/>
      <c r="CE71" s="6"/>
      <c r="CF71" s="6"/>
    </row>
    <row r="72" spans="1:84" s="2" customFormat="1" x14ac:dyDescent="0.2">
      <c r="A72" s="114"/>
      <c r="B72" s="114"/>
      <c r="C72" s="114"/>
      <c r="D72" s="114"/>
      <c r="E72" s="7"/>
      <c r="F72" s="7"/>
      <c r="G72" s="7"/>
      <c r="H72" s="1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13"/>
      <c r="AB72" s="6"/>
      <c r="AC72" s="6"/>
      <c r="AD72" s="6"/>
      <c r="AE72" s="6"/>
      <c r="AF72" s="6"/>
      <c r="AG72" s="6"/>
      <c r="AH72" s="6"/>
      <c r="AI72" s="6"/>
      <c r="AJ72" s="9"/>
      <c r="AK72" s="9"/>
      <c r="AL72" s="9"/>
      <c r="AM72" s="9"/>
      <c r="AN72" s="9"/>
      <c r="AO72" s="6"/>
      <c r="AP72" s="6"/>
      <c r="AQ72" s="6"/>
      <c r="AR72" s="6"/>
      <c r="AS72" s="6"/>
      <c r="AT72" s="6"/>
      <c r="AU72" s="6"/>
      <c r="AV72" s="6"/>
      <c r="AW72" s="6"/>
      <c r="AX72" s="113"/>
      <c r="AY72" s="3"/>
      <c r="AZ72" s="3"/>
      <c r="BA72" s="3"/>
      <c r="BB72" s="3"/>
      <c r="BC72" s="4"/>
      <c r="BD72" s="4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25"/>
      <c r="BX72" s="25"/>
      <c r="BY72" s="19"/>
      <c r="BZ72" s="20"/>
      <c r="CA72" s="6"/>
      <c r="CB72" s="6"/>
      <c r="CC72" s="6"/>
      <c r="CD72" s="6"/>
      <c r="CE72" s="6"/>
      <c r="CF72" s="6"/>
    </row>
    <row r="73" spans="1:84" s="2" customFormat="1" x14ac:dyDescent="0.2">
      <c r="A73" s="114"/>
      <c r="B73" s="114"/>
      <c r="C73" s="114"/>
      <c r="D73" s="114"/>
      <c r="E73" s="7"/>
      <c r="F73" s="7"/>
      <c r="G73" s="7"/>
      <c r="H73" s="1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13"/>
      <c r="AB73" s="6"/>
      <c r="AC73" s="6"/>
      <c r="AD73" s="6"/>
      <c r="AE73" s="6"/>
      <c r="AF73" s="6"/>
      <c r="AG73" s="6"/>
      <c r="AH73" s="6"/>
      <c r="AI73" s="6"/>
      <c r="AJ73" s="9"/>
      <c r="AK73" s="9"/>
      <c r="AL73" s="9"/>
      <c r="AM73" s="9"/>
      <c r="AN73" s="9"/>
      <c r="AO73" s="6"/>
      <c r="AP73" s="6"/>
      <c r="AQ73" s="6"/>
      <c r="AR73" s="6"/>
      <c r="AS73" s="6"/>
      <c r="AT73" s="6"/>
      <c r="AU73" s="6"/>
      <c r="AV73" s="6"/>
      <c r="AW73" s="6"/>
      <c r="AX73" s="113"/>
      <c r="AY73" s="3"/>
      <c r="AZ73" s="3"/>
      <c r="BA73" s="3"/>
      <c r="BB73" s="3"/>
      <c r="BC73" s="4"/>
      <c r="BD73" s="4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25"/>
      <c r="BX73" s="25"/>
      <c r="BY73" s="19"/>
      <c r="BZ73" s="20"/>
      <c r="CA73" s="6"/>
      <c r="CB73" s="6"/>
      <c r="CC73" s="6"/>
      <c r="CD73" s="6"/>
      <c r="CE73" s="6"/>
      <c r="CF73" s="6"/>
    </row>
    <row r="74" spans="1:84" s="2" customFormat="1" x14ac:dyDescent="0.2">
      <c r="A74" s="114"/>
      <c r="B74" s="114"/>
      <c r="C74" s="114"/>
      <c r="D74" s="114"/>
      <c r="E74" s="7"/>
      <c r="F74" s="7"/>
      <c r="G74" s="7"/>
      <c r="H74" s="1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113"/>
      <c r="AB74" s="6"/>
      <c r="AC74" s="6"/>
      <c r="AD74" s="6"/>
      <c r="AE74" s="6"/>
      <c r="AF74" s="6"/>
      <c r="AG74" s="6"/>
      <c r="AH74" s="6"/>
      <c r="AI74" s="6"/>
      <c r="AJ74" s="9"/>
      <c r="AK74" s="9"/>
      <c r="AL74" s="9"/>
      <c r="AM74" s="9"/>
      <c r="AN74" s="9"/>
      <c r="AO74" s="6"/>
      <c r="AP74" s="6"/>
      <c r="AQ74" s="6"/>
      <c r="AR74" s="6"/>
      <c r="AS74" s="6"/>
      <c r="AT74" s="6"/>
      <c r="AU74" s="6"/>
      <c r="AV74" s="6"/>
      <c r="AW74" s="6"/>
      <c r="AX74" s="113"/>
      <c r="AY74" s="3"/>
      <c r="AZ74" s="3"/>
      <c r="BA74" s="3"/>
      <c r="BB74" s="3"/>
      <c r="BC74" s="4"/>
      <c r="BD74" s="4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25"/>
      <c r="BX74" s="25"/>
      <c r="BY74" s="19"/>
      <c r="BZ74" s="20"/>
      <c r="CA74" s="6"/>
      <c r="CB74" s="6"/>
      <c r="CC74" s="6"/>
      <c r="CD74" s="6"/>
      <c r="CE74" s="6"/>
      <c r="CF74" s="6"/>
    </row>
    <row r="75" spans="1:84" s="2" customFormat="1" x14ac:dyDescent="0.2">
      <c r="A75" s="114"/>
      <c r="B75" s="114"/>
      <c r="C75" s="114"/>
      <c r="D75" s="114"/>
      <c r="E75" s="7"/>
      <c r="F75" s="7"/>
      <c r="G75" s="7"/>
      <c r="H75" s="1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113"/>
      <c r="AB75" s="6"/>
      <c r="AC75" s="6"/>
      <c r="AD75" s="6"/>
      <c r="AE75" s="6"/>
      <c r="AF75" s="6"/>
      <c r="AG75" s="6"/>
      <c r="AH75" s="6"/>
      <c r="AI75" s="6"/>
      <c r="AJ75" s="9"/>
      <c r="AK75" s="9"/>
      <c r="AL75" s="9"/>
      <c r="AM75" s="9"/>
      <c r="AN75" s="9"/>
      <c r="AO75" s="6"/>
      <c r="AP75" s="6"/>
      <c r="AQ75" s="6"/>
      <c r="AR75" s="6"/>
      <c r="AS75" s="6"/>
      <c r="AT75" s="6"/>
      <c r="AU75" s="6"/>
      <c r="AV75" s="6"/>
      <c r="AW75" s="6"/>
      <c r="AX75" s="113"/>
      <c r="AY75" s="3"/>
      <c r="AZ75" s="3"/>
      <c r="BA75" s="3"/>
      <c r="BB75" s="3"/>
      <c r="BC75" s="4"/>
      <c r="BD75" s="4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25"/>
      <c r="BX75" s="25"/>
      <c r="BY75" s="19"/>
      <c r="BZ75" s="20"/>
      <c r="CA75" s="6"/>
      <c r="CB75" s="6"/>
      <c r="CC75" s="6"/>
      <c r="CD75" s="6"/>
      <c r="CE75" s="6"/>
      <c r="CF75" s="6"/>
    </row>
    <row r="76" spans="1:84" s="2" customFormat="1" x14ac:dyDescent="0.2">
      <c r="A76" s="114"/>
      <c r="B76" s="114"/>
      <c r="C76" s="114"/>
      <c r="D76" s="114"/>
      <c r="E76" s="7"/>
      <c r="F76" s="7"/>
      <c r="G76" s="7"/>
      <c r="H76" s="1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13"/>
      <c r="AB76" s="6"/>
      <c r="AC76" s="6"/>
      <c r="AD76" s="6"/>
      <c r="AE76" s="6"/>
      <c r="AF76" s="6"/>
      <c r="AG76" s="6"/>
      <c r="AH76" s="6"/>
      <c r="AI76" s="6"/>
      <c r="AJ76" s="9"/>
      <c r="AK76" s="9"/>
      <c r="AL76" s="9"/>
      <c r="AM76" s="9"/>
      <c r="AN76" s="9"/>
      <c r="AO76" s="6"/>
      <c r="AP76" s="6"/>
      <c r="AQ76" s="6"/>
      <c r="AR76" s="6"/>
      <c r="AS76" s="6"/>
      <c r="AT76" s="6"/>
      <c r="AU76" s="6"/>
      <c r="AV76" s="6"/>
      <c r="AW76" s="6"/>
      <c r="AX76" s="113"/>
      <c r="AY76" s="3"/>
      <c r="AZ76" s="3"/>
      <c r="BA76" s="3"/>
      <c r="BB76" s="3"/>
      <c r="BC76" s="4"/>
      <c r="BD76" s="4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25"/>
      <c r="BX76" s="25"/>
      <c r="BY76" s="19"/>
      <c r="BZ76" s="20"/>
      <c r="CA76" s="6"/>
      <c r="CB76" s="6"/>
      <c r="CC76" s="6"/>
      <c r="CD76" s="6"/>
      <c r="CE76" s="6"/>
      <c r="CF76" s="6"/>
    </row>
    <row r="77" spans="1:84" s="2" customFormat="1" x14ac:dyDescent="0.2">
      <c r="A77" s="114"/>
      <c r="B77" s="114"/>
      <c r="C77" s="114"/>
      <c r="D77" s="114"/>
      <c r="E77" s="7"/>
      <c r="F77" s="7"/>
      <c r="G77" s="7"/>
      <c r="H77" s="13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13"/>
      <c r="AB77" s="6"/>
      <c r="AC77" s="6"/>
      <c r="AD77" s="6"/>
      <c r="AE77" s="6"/>
      <c r="AF77" s="6"/>
      <c r="AG77" s="6"/>
      <c r="AH77" s="6"/>
      <c r="AI77" s="6"/>
      <c r="AJ77" s="9"/>
      <c r="AK77" s="9"/>
      <c r="AL77" s="9"/>
      <c r="AM77" s="9"/>
      <c r="AN77" s="9"/>
      <c r="AO77" s="6"/>
      <c r="AP77" s="6"/>
      <c r="AQ77" s="6"/>
      <c r="AR77" s="6"/>
      <c r="AS77" s="6"/>
      <c r="AT77" s="6"/>
      <c r="AU77" s="6"/>
      <c r="AV77" s="6"/>
      <c r="AW77" s="6"/>
      <c r="AX77" s="113"/>
      <c r="AY77" s="3"/>
      <c r="AZ77" s="3"/>
      <c r="BA77" s="3"/>
      <c r="BB77" s="3"/>
      <c r="BC77" s="4"/>
      <c r="BD77" s="4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25"/>
      <c r="BX77" s="25"/>
      <c r="BY77" s="19"/>
      <c r="BZ77" s="20"/>
      <c r="CA77" s="6"/>
      <c r="CB77" s="6"/>
      <c r="CC77" s="6"/>
      <c r="CD77" s="6"/>
      <c r="CE77" s="6"/>
      <c r="CF77" s="6"/>
    </row>
    <row r="78" spans="1:84" s="2" customFormat="1" x14ac:dyDescent="0.2">
      <c r="A78" s="114"/>
      <c r="B78" s="114"/>
      <c r="C78" s="114"/>
      <c r="D78" s="114"/>
      <c r="E78" s="7"/>
      <c r="F78" s="7"/>
      <c r="G78" s="7"/>
      <c r="H78" s="13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13"/>
      <c r="AB78" s="6"/>
      <c r="AC78" s="6"/>
      <c r="AD78" s="6"/>
      <c r="AE78" s="6"/>
      <c r="AF78" s="6"/>
      <c r="AG78" s="6"/>
      <c r="AH78" s="6"/>
      <c r="AI78" s="6"/>
      <c r="AJ78" s="9"/>
      <c r="AK78" s="9"/>
      <c r="AL78" s="9"/>
      <c r="AM78" s="9"/>
      <c r="AN78" s="9"/>
      <c r="AO78" s="6"/>
      <c r="AP78" s="6"/>
      <c r="AQ78" s="6"/>
      <c r="AR78" s="6"/>
      <c r="AS78" s="6"/>
      <c r="AT78" s="6"/>
      <c r="AU78" s="6"/>
      <c r="AV78" s="6"/>
      <c r="AW78" s="6"/>
      <c r="AX78" s="113"/>
      <c r="AY78" s="3"/>
      <c r="AZ78" s="3"/>
      <c r="BA78" s="3"/>
      <c r="BB78" s="3"/>
      <c r="BC78" s="4"/>
      <c r="BD78" s="4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25"/>
      <c r="BX78" s="25"/>
      <c r="BY78" s="19"/>
      <c r="BZ78" s="20"/>
      <c r="CA78" s="6"/>
      <c r="CB78" s="6"/>
      <c r="CC78" s="6"/>
      <c r="CD78" s="6"/>
      <c r="CE78" s="6"/>
      <c r="CF78" s="6"/>
    </row>
    <row r="79" spans="1:84" s="2" customFormat="1" x14ac:dyDescent="0.2">
      <c r="A79" s="114"/>
      <c r="B79" s="114"/>
      <c r="C79" s="114"/>
      <c r="D79" s="114"/>
      <c r="E79" s="7"/>
      <c r="F79" s="7"/>
      <c r="G79" s="7"/>
      <c r="H79" s="1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13"/>
      <c r="AB79" s="6"/>
      <c r="AC79" s="6"/>
      <c r="AD79" s="6"/>
      <c r="AE79" s="6"/>
      <c r="AF79" s="6"/>
      <c r="AG79" s="6"/>
      <c r="AH79" s="6"/>
      <c r="AI79" s="6"/>
      <c r="AJ79" s="9"/>
      <c r="AK79" s="9"/>
      <c r="AL79" s="9"/>
      <c r="AM79" s="9"/>
      <c r="AN79" s="9"/>
      <c r="AO79" s="6"/>
      <c r="AP79" s="6"/>
      <c r="AQ79" s="6"/>
      <c r="AR79" s="6"/>
      <c r="AS79" s="6"/>
      <c r="AT79" s="6"/>
      <c r="AU79" s="6"/>
      <c r="AV79" s="6"/>
      <c r="AW79" s="6"/>
      <c r="AX79" s="113"/>
      <c r="AY79" s="3"/>
      <c r="AZ79" s="3"/>
      <c r="BA79" s="3"/>
      <c r="BB79" s="3"/>
      <c r="BC79" s="4"/>
      <c r="BD79" s="4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25"/>
      <c r="BX79" s="25"/>
      <c r="BY79" s="19"/>
      <c r="BZ79" s="20"/>
      <c r="CA79" s="6"/>
      <c r="CB79" s="6"/>
      <c r="CC79" s="6"/>
      <c r="CD79" s="6"/>
      <c r="CE79" s="6"/>
      <c r="CF79" s="6"/>
    </row>
    <row r="80" spans="1:84" s="2" customFormat="1" x14ac:dyDescent="0.2">
      <c r="A80" s="114"/>
      <c r="B80" s="114"/>
      <c r="C80" s="114"/>
      <c r="D80" s="114"/>
      <c r="E80" s="7"/>
      <c r="F80" s="7"/>
      <c r="G80" s="7"/>
      <c r="H80" s="13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13"/>
      <c r="AB80" s="6"/>
      <c r="AC80" s="6"/>
      <c r="AD80" s="6"/>
      <c r="AE80" s="6"/>
      <c r="AF80" s="6"/>
      <c r="AG80" s="6"/>
      <c r="AH80" s="6"/>
      <c r="AI80" s="6"/>
      <c r="AJ80" s="9"/>
      <c r="AK80" s="9"/>
      <c r="AL80" s="9"/>
      <c r="AM80" s="9"/>
      <c r="AN80" s="9"/>
      <c r="AO80" s="6"/>
      <c r="AP80" s="6"/>
      <c r="AQ80" s="6"/>
      <c r="AR80" s="6"/>
      <c r="AS80" s="6"/>
      <c r="AT80" s="6"/>
      <c r="AU80" s="6"/>
      <c r="AV80" s="6"/>
      <c r="AW80" s="6"/>
      <c r="AX80" s="113"/>
      <c r="AY80" s="3"/>
      <c r="AZ80" s="3"/>
      <c r="BA80" s="3"/>
      <c r="BB80" s="3"/>
      <c r="BC80" s="4"/>
      <c r="BD80" s="4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25"/>
      <c r="BX80" s="25"/>
      <c r="BY80" s="19"/>
      <c r="BZ80" s="20"/>
      <c r="CA80" s="6"/>
      <c r="CB80" s="6"/>
      <c r="CC80" s="6"/>
      <c r="CD80" s="6"/>
      <c r="CE80" s="6"/>
      <c r="CF80" s="6"/>
    </row>
    <row r="81" spans="1:84" s="2" customFormat="1" x14ac:dyDescent="0.2">
      <c r="A81" s="114"/>
      <c r="B81" s="114"/>
      <c r="C81" s="114"/>
      <c r="D81" s="114"/>
      <c r="E81" s="7"/>
      <c r="F81" s="7"/>
      <c r="G81" s="7"/>
      <c r="H81" s="1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13"/>
      <c r="AB81" s="6"/>
      <c r="AC81" s="6"/>
      <c r="AD81" s="6"/>
      <c r="AE81" s="6"/>
      <c r="AF81" s="6"/>
      <c r="AG81" s="6"/>
      <c r="AH81" s="6"/>
      <c r="AI81" s="6"/>
      <c r="AJ81" s="9"/>
      <c r="AK81" s="9"/>
      <c r="AL81" s="9"/>
      <c r="AM81" s="9"/>
      <c r="AN81" s="9"/>
      <c r="AO81" s="6"/>
      <c r="AP81" s="6"/>
      <c r="AQ81" s="6"/>
      <c r="AR81" s="6"/>
      <c r="AS81" s="6"/>
      <c r="AT81" s="6"/>
      <c r="AU81" s="6"/>
      <c r="AV81" s="6"/>
      <c r="AW81" s="6"/>
      <c r="AX81" s="113"/>
      <c r="AY81" s="3"/>
      <c r="AZ81" s="3"/>
      <c r="BA81" s="3"/>
      <c r="BB81" s="3"/>
      <c r="BC81" s="4"/>
      <c r="BD81" s="4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25"/>
      <c r="BX81" s="25"/>
      <c r="BY81" s="19"/>
      <c r="BZ81" s="20"/>
      <c r="CA81" s="6"/>
      <c r="CB81" s="6"/>
      <c r="CC81" s="6"/>
      <c r="CD81" s="6"/>
      <c r="CE81" s="6"/>
      <c r="CF81" s="6"/>
    </row>
    <row r="82" spans="1:84" s="2" customFormat="1" x14ac:dyDescent="0.2">
      <c r="A82" s="114"/>
      <c r="B82" s="114"/>
      <c r="C82" s="114"/>
      <c r="D82" s="114"/>
      <c r="E82" s="7"/>
      <c r="F82" s="7"/>
      <c r="G82" s="7"/>
      <c r="H82" s="1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13"/>
      <c r="AB82" s="6"/>
      <c r="AC82" s="6"/>
      <c r="AD82" s="6"/>
      <c r="AE82" s="6"/>
      <c r="AF82" s="6"/>
      <c r="AG82" s="6"/>
      <c r="AH82" s="6"/>
      <c r="AI82" s="6"/>
      <c r="AJ82" s="9"/>
      <c r="AK82" s="9"/>
      <c r="AL82" s="9"/>
      <c r="AM82" s="9"/>
      <c r="AN82" s="9"/>
      <c r="AO82" s="6"/>
      <c r="AP82" s="6"/>
      <c r="AQ82" s="6"/>
      <c r="AR82" s="6"/>
      <c r="AS82" s="6"/>
      <c r="AT82" s="6"/>
      <c r="AU82" s="6"/>
      <c r="AV82" s="6"/>
      <c r="AW82" s="6"/>
      <c r="AX82" s="113"/>
      <c r="AY82" s="3"/>
      <c r="AZ82" s="3"/>
      <c r="BA82" s="3"/>
      <c r="BB82" s="3"/>
      <c r="BC82" s="4"/>
      <c r="BD82" s="4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25"/>
      <c r="BX82" s="25"/>
      <c r="BY82" s="19"/>
      <c r="BZ82" s="20"/>
      <c r="CA82" s="6"/>
      <c r="CB82" s="6"/>
      <c r="CC82" s="6"/>
      <c r="CD82" s="6"/>
      <c r="CE82" s="6"/>
      <c r="CF82" s="6"/>
    </row>
    <row r="83" spans="1:84" s="2" customFormat="1" x14ac:dyDescent="0.2">
      <c r="A83" s="114"/>
      <c r="B83" s="114"/>
      <c r="C83" s="114"/>
      <c r="D83" s="114"/>
      <c r="E83" s="7"/>
      <c r="F83" s="7"/>
      <c r="G83" s="7"/>
      <c r="H83" s="13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13"/>
      <c r="AB83" s="6"/>
      <c r="AC83" s="6"/>
      <c r="AD83" s="6"/>
      <c r="AE83" s="6"/>
      <c r="AF83" s="6"/>
      <c r="AG83" s="6"/>
      <c r="AH83" s="6"/>
      <c r="AI83" s="6"/>
      <c r="AJ83" s="9"/>
      <c r="AK83" s="9"/>
      <c r="AL83" s="9"/>
      <c r="AM83" s="9"/>
      <c r="AN83" s="9"/>
      <c r="AO83" s="6"/>
      <c r="AP83" s="6"/>
      <c r="AQ83" s="6"/>
      <c r="AR83" s="6"/>
      <c r="AS83" s="6"/>
      <c r="AT83" s="6"/>
      <c r="AU83" s="6"/>
      <c r="AV83" s="6"/>
      <c r="AW83" s="6"/>
      <c r="AX83" s="113"/>
      <c r="AY83" s="3"/>
      <c r="AZ83" s="3"/>
      <c r="BA83" s="3"/>
      <c r="BB83" s="3"/>
      <c r="BC83" s="4"/>
      <c r="BD83" s="4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25"/>
      <c r="BX83" s="25"/>
      <c r="BY83" s="19"/>
      <c r="BZ83" s="20"/>
      <c r="CA83" s="6"/>
      <c r="CB83" s="6"/>
      <c r="CC83" s="6"/>
      <c r="CD83" s="6"/>
      <c r="CE83" s="6"/>
      <c r="CF83" s="6"/>
    </row>
    <row r="84" spans="1:84" s="2" customFormat="1" x14ac:dyDescent="0.2">
      <c r="A84" s="114"/>
      <c r="B84" s="114"/>
      <c r="C84" s="114"/>
      <c r="D84" s="114"/>
      <c r="E84" s="7"/>
      <c r="F84" s="7"/>
      <c r="G84" s="7"/>
      <c r="H84" s="1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13"/>
      <c r="AB84" s="6"/>
      <c r="AC84" s="6"/>
      <c r="AD84" s="6"/>
      <c r="AE84" s="6"/>
      <c r="AF84" s="6"/>
      <c r="AG84" s="6"/>
      <c r="AH84" s="6"/>
      <c r="AI84" s="6"/>
      <c r="AJ84" s="9"/>
      <c r="AK84" s="9"/>
      <c r="AL84" s="9"/>
      <c r="AM84" s="9"/>
      <c r="AN84" s="9"/>
      <c r="AO84" s="6"/>
      <c r="AP84" s="6"/>
      <c r="AQ84" s="6"/>
      <c r="AR84" s="6"/>
      <c r="AS84" s="6"/>
      <c r="AT84" s="6"/>
      <c r="AU84" s="6"/>
      <c r="AV84" s="6"/>
      <c r="AW84" s="6"/>
      <c r="AX84" s="113"/>
      <c r="AY84" s="3"/>
      <c r="AZ84" s="3"/>
      <c r="BA84" s="3"/>
      <c r="BB84" s="3"/>
      <c r="BC84" s="4"/>
      <c r="BD84" s="4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25"/>
      <c r="BX84" s="25"/>
      <c r="BY84" s="19"/>
      <c r="BZ84" s="20"/>
      <c r="CA84" s="6"/>
      <c r="CB84" s="6"/>
      <c r="CC84" s="6"/>
      <c r="CD84" s="6"/>
      <c r="CE84" s="6"/>
      <c r="CF84" s="6"/>
    </row>
    <row r="85" spans="1:84" s="2" customFormat="1" x14ac:dyDescent="0.2">
      <c r="A85" s="114"/>
      <c r="B85" s="114"/>
      <c r="C85" s="114"/>
      <c r="D85" s="114"/>
      <c r="E85" s="7"/>
      <c r="F85" s="7"/>
      <c r="G85" s="7"/>
      <c r="H85" s="1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13"/>
      <c r="AB85" s="6"/>
      <c r="AC85" s="6"/>
      <c r="AD85" s="6"/>
      <c r="AE85" s="6"/>
      <c r="AF85" s="6"/>
      <c r="AG85" s="6"/>
      <c r="AH85" s="6"/>
      <c r="AI85" s="6"/>
      <c r="AJ85" s="9"/>
      <c r="AK85" s="9"/>
      <c r="AL85" s="9"/>
      <c r="AM85" s="9"/>
      <c r="AN85" s="9"/>
      <c r="AO85" s="6"/>
      <c r="AP85" s="6"/>
      <c r="AQ85" s="6"/>
      <c r="AR85" s="6"/>
      <c r="AS85" s="6"/>
      <c r="AT85" s="6"/>
      <c r="AU85" s="6"/>
      <c r="AV85" s="6"/>
      <c r="AW85" s="6"/>
      <c r="AX85" s="113"/>
      <c r="AY85" s="3"/>
      <c r="AZ85" s="3"/>
      <c r="BA85" s="3"/>
      <c r="BB85" s="3"/>
      <c r="BC85" s="4"/>
      <c r="BD85" s="4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25"/>
      <c r="BX85" s="25"/>
      <c r="BY85" s="19"/>
      <c r="BZ85" s="20"/>
      <c r="CA85" s="6"/>
      <c r="CB85" s="6"/>
      <c r="CC85" s="6"/>
      <c r="CD85" s="6"/>
      <c r="CE85" s="6"/>
      <c r="CF85" s="6"/>
    </row>
    <row r="86" spans="1:84" s="2" customFormat="1" x14ac:dyDescent="0.2">
      <c r="A86" s="114"/>
      <c r="B86" s="114"/>
      <c r="C86" s="114"/>
      <c r="D86" s="114"/>
      <c r="E86" s="7"/>
      <c r="F86" s="7"/>
      <c r="G86" s="7"/>
      <c r="H86" s="1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13"/>
      <c r="AB86" s="6"/>
      <c r="AC86" s="6"/>
      <c r="AD86" s="6"/>
      <c r="AE86" s="6"/>
      <c r="AF86" s="6"/>
      <c r="AG86" s="6"/>
      <c r="AH86" s="6"/>
      <c r="AI86" s="6"/>
      <c r="AJ86" s="9"/>
      <c r="AK86" s="9"/>
      <c r="AL86" s="9"/>
      <c r="AM86" s="9"/>
      <c r="AN86" s="9"/>
      <c r="AO86" s="6"/>
      <c r="AP86" s="6"/>
      <c r="AQ86" s="6"/>
      <c r="AR86" s="6"/>
      <c r="AS86" s="6"/>
      <c r="AT86" s="6"/>
      <c r="AU86" s="6"/>
      <c r="AV86" s="6"/>
      <c r="AW86" s="6"/>
      <c r="AX86" s="113"/>
      <c r="AY86" s="3"/>
      <c r="AZ86" s="3"/>
      <c r="BA86" s="3"/>
      <c r="BB86" s="3"/>
      <c r="BC86" s="4"/>
      <c r="BD86" s="4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25"/>
      <c r="BX86" s="25"/>
      <c r="BY86" s="19"/>
      <c r="BZ86" s="20"/>
      <c r="CA86" s="6"/>
      <c r="CB86" s="6"/>
      <c r="CC86" s="6"/>
      <c r="CD86" s="6"/>
      <c r="CE86" s="6"/>
      <c r="CF86" s="6"/>
    </row>
    <row r="87" spans="1:84" s="2" customFormat="1" x14ac:dyDescent="0.2">
      <c r="A87" s="114"/>
      <c r="B87" s="114"/>
      <c r="C87" s="114"/>
      <c r="D87" s="114"/>
      <c r="E87" s="7"/>
      <c r="F87" s="7"/>
      <c r="G87" s="7"/>
      <c r="H87" s="1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13"/>
      <c r="AB87" s="6"/>
      <c r="AC87" s="6"/>
      <c r="AD87" s="6"/>
      <c r="AE87" s="6"/>
      <c r="AF87" s="6"/>
      <c r="AG87" s="6"/>
      <c r="AH87" s="6"/>
      <c r="AI87" s="6"/>
      <c r="AJ87" s="9"/>
      <c r="AK87" s="9"/>
      <c r="AL87" s="9"/>
      <c r="AM87" s="9"/>
      <c r="AN87" s="9"/>
      <c r="AO87" s="6"/>
      <c r="AP87" s="6"/>
      <c r="AQ87" s="6"/>
      <c r="AR87" s="6"/>
      <c r="AS87" s="6"/>
      <c r="AT87" s="6"/>
      <c r="AU87" s="6"/>
      <c r="AV87" s="6"/>
      <c r="AW87" s="6"/>
      <c r="AX87" s="113"/>
      <c r="AY87" s="3"/>
      <c r="AZ87" s="3"/>
      <c r="BA87" s="3"/>
      <c r="BB87" s="3"/>
      <c r="BC87" s="4"/>
      <c r="BD87" s="4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25"/>
      <c r="BX87" s="25"/>
      <c r="BY87" s="19"/>
      <c r="BZ87" s="20"/>
      <c r="CA87" s="6"/>
      <c r="CB87" s="6"/>
      <c r="CC87" s="6"/>
      <c r="CD87" s="6"/>
      <c r="CE87" s="6"/>
      <c r="CF87" s="6"/>
    </row>
    <row r="88" spans="1:84" s="2" customFormat="1" x14ac:dyDescent="0.2">
      <c r="A88" s="114"/>
      <c r="B88" s="114"/>
      <c r="C88" s="114"/>
      <c r="D88" s="114"/>
      <c r="E88" s="7"/>
      <c r="F88" s="7"/>
      <c r="G88" s="7"/>
      <c r="H88" s="1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13"/>
      <c r="AB88" s="6"/>
      <c r="AC88" s="6"/>
      <c r="AD88" s="6"/>
      <c r="AE88" s="6"/>
      <c r="AF88" s="6"/>
      <c r="AG88" s="6"/>
      <c r="AH88" s="6"/>
      <c r="AI88" s="6"/>
      <c r="AJ88" s="9"/>
      <c r="AK88" s="9"/>
      <c r="AL88" s="9"/>
      <c r="AM88" s="9"/>
      <c r="AN88" s="9"/>
      <c r="AO88" s="6"/>
      <c r="AP88" s="6"/>
      <c r="AQ88" s="6"/>
      <c r="AR88" s="6"/>
      <c r="AS88" s="6"/>
      <c r="AT88" s="6"/>
      <c r="AU88" s="6"/>
      <c r="AV88" s="6"/>
      <c r="AW88" s="6"/>
      <c r="AX88" s="113"/>
      <c r="AY88" s="3"/>
      <c r="AZ88" s="3"/>
      <c r="BA88" s="3"/>
      <c r="BB88" s="3"/>
      <c r="BC88" s="4"/>
      <c r="BD88" s="4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25"/>
      <c r="BX88" s="25"/>
      <c r="BY88" s="19"/>
      <c r="BZ88" s="20"/>
      <c r="CA88" s="6"/>
      <c r="CB88" s="6"/>
      <c r="CC88" s="6"/>
      <c r="CD88" s="6"/>
      <c r="CE88" s="6"/>
      <c r="CF88" s="6"/>
    </row>
    <row r="89" spans="1:84" s="2" customFormat="1" x14ac:dyDescent="0.2">
      <c r="A89" s="114"/>
      <c r="B89" s="114"/>
      <c r="C89" s="114"/>
      <c r="D89" s="114"/>
      <c r="E89" s="7"/>
      <c r="F89" s="7"/>
      <c r="G89" s="7"/>
      <c r="H89" s="13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13"/>
      <c r="AB89" s="6"/>
      <c r="AC89" s="6"/>
      <c r="AD89" s="6"/>
      <c r="AE89" s="6"/>
      <c r="AF89" s="6"/>
      <c r="AG89" s="6"/>
      <c r="AH89" s="6"/>
      <c r="AI89" s="6"/>
      <c r="AJ89" s="9"/>
      <c r="AK89" s="9"/>
      <c r="AL89" s="9"/>
      <c r="AM89" s="9"/>
      <c r="AN89" s="9"/>
      <c r="AO89" s="6"/>
      <c r="AP89" s="6"/>
      <c r="AQ89" s="6"/>
      <c r="AR89" s="6"/>
      <c r="AS89" s="6"/>
      <c r="AT89" s="6"/>
      <c r="AU89" s="6"/>
      <c r="AV89" s="6"/>
      <c r="AW89" s="6"/>
      <c r="AX89" s="113"/>
      <c r="AY89" s="3"/>
      <c r="AZ89" s="3"/>
      <c r="BA89" s="3"/>
      <c r="BB89" s="3"/>
      <c r="BC89" s="4"/>
      <c r="BD89" s="4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25"/>
      <c r="BX89" s="25"/>
      <c r="BY89" s="19"/>
      <c r="BZ89" s="20"/>
      <c r="CA89" s="6"/>
      <c r="CB89" s="6"/>
      <c r="CC89" s="6"/>
      <c r="CD89" s="6"/>
      <c r="CE89" s="6"/>
      <c r="CF89" s="6"/>
    </row>
    <row r="90" spans="1:84" s="2" customFormat="1" x14ac:dyDescent="0.2">
      <c r="A90" s="114"/>
      <c r="B90" s="114"/>
      <c r="C90" s="114"/>
      <c r="D90" s="114"/>
      <c r="E90" s="7"/>
      <c r="F90" s="7"/>
      <c r="G90" s="7"/>
      <c r="H90" s="1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13"/>
      <c r="AB90" s="6"/>
      <c r="AC90" s="6"/>
      <c r="AD90" s="6"/>
      <c r="AE90" s="6"/>
      <c r="AF90" s="6"/>
      <c r="AG90" s="6"/>
      <c r="AH90" s="6"/>
      <c r="AI90" s="6"/>
      <c r="AJ90" s="9"/>
      <c r="AK90" s="9"/>
      <c r="AL90" s="9"/>
      <c r="AM90" s="9"/>
      <c r="AN90" s="9"/>
      <c r="AO90" s="6"/>
      <c r="AP90" s="6"/>
      <c r="AQ90" s="6"/>
      <c r="AR90" s="6"/>
      <c r="AS90" s="6"/>
      <c r="AT90" s="6"/>
      <c r="AU90" s="6"/>
      <c r="AV90" s="6"/>
      <c r="AW90" s="6"/>
      <c r="AX90" s="113"/>
      <c r="AY90" s="3"/>
      <c r="AZ90" s="3"/>
      <c r="BA90" s="3"/>
      <c r="BB90" s="3"/>
      <c r="BC90" s="4"/>
      <c r="BD90" s="4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25"/>
      <c r="BX90" s="25"/>
      <c r="BY90" s="19"/>
      <c r="BZ90" s="20"/>
      <c r="CA90" s="6"/>
      <c r="CB90" s="6"/>
      <c r="CC90" s="6"/>
      <c r="CD90" s="6"/>
      <c r="CE90" s="6"/>
      <c r="CF90" s="6"/>
    </row>
    <row r="91" spans="1:84" s="2" customFormat="1" x14ac:dyDescent="0.2">
      <c r="A91" s="114"/>
      <c r="B91" s="114"/>
      <c r="C91" s="114"/>
      <c r="D91" s="114"/>
      <c r="E91" s="7"/>
      <c r="F91" s="7"/>
      <c r="G91" s="7"/>
      <c r="H91" s="13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13"/>
      <c r="AB91" s="6"/>
      <c r="AC91" s="6"/>
      <c r="AD91" s="6"/>
      <c r="AE91" s="6"/>
      <c r="AF91" s="6"/>
      <c r="AG91" s="6"/>
      <c r="AH91" s="6"/>
      <c r="AI91" s="6"/>
      <c r="AJ91" s="9"/>
      <c r="AK91" s="9"/>
      <c r="AL91" s="9"/>
      <c r="AM91" s="9"/>
      <c r="AN91" s="9"/>
      <c r="AO91" s="6"/>
      <c r="AP91" s="6"/>
      <c r="AQ91" s="6"/>
      <c r="AR91" s="6"/>
      <c r="AS91" s="6"/>
      <c r="AT91" s="6"/>
      <c r="AU91" s="6"/>
      <c r="AV91" s="6"/>
      <c r="AW91" s="6"/>
      <c r="AX91" s="113"/>
      <c r="AY91" s="3"/>
      <c r="AZ91" s="3"/>
      <c r="BA91" s="3"/>
      <c r="BB91" s="3"/>
      <c r="BC91" s="4"/>
      <c r="BD91" s="4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25"/>
      <c r="BX91" s="25"/>
      <c r="BY91" s="19"/>
      <c r="BZ91" s="20"/>
      <c r="CA91" s="6"/>
      <c r="CB91" s="6"/>
      <c r="CC91" s="6"/>
      <c r="CD91" s="6"/>
      <c r="CE91" s="6"/>
      <c r="CF91" s="6"/>
    </row>
    <row r="92" spans="1:84" s="2" customFormat="1" x14ac:dyDescent="0.2">
      <c r="A92" s="114"/>
      <c r="B92" s="114"/>
      <c r="C92" s="114"/>
      <c r="D92" s="114"/>
      <c r="E92" s="7"/>
      <c r="F92" s="7"/>
      <c r="G92" s="7"/>
      <c r="H92" s="13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13"/>
      <c r="AB92" s="6"/>
      <c r="AC92" s="6"/>
      <c r="AD92" s="6"/>
      <c r="AE92" s="6"/>
      <c r="AF92" s="6"/>
      <c r="AG92" s="6"/>
      <c r="AH92" s="6"/>
      <c r="AI92" s="6"/>
      <c r="AJ92" s="9"/>
      <c r="AK92" s="9"/>
      <c r="AL92" s="9"/>
      <c r="AM92" s="9"/>
      <c r="AN92" s="9"/>
      <c r="AO92" s="6"/>
      <c r="AP92" s="6"/>
      <c r="AQ92" s="6"/>
      <c r="AR92" s="6"/>
      <c r="AS92" s="6"/>
      <c r="AT92" s="6"/>
      <c r="AU92" s="6"/>
      <c r="AV92" s="6"/>
      <c r="AW92" s="6"/>
      <c r="AX92" s="113"/>
      <c r="AY92" s="3"/>
      <c r="AZ92" s="3"/>
      <c r="BA92" s="3"/>
      <c r="BB92" s="3"/>
      <c r="BC92" s="4"/>
      <c r="BD92" s="4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25"/>
      <c r="BX92" s="25"/>
      <c r="BY92" s="19"/>
      <c r="BZ92" s="20"/>
      <c r="CA92" s="6"/>
      <c r="CB92" s="6"/>
      <c r="CC92" s="6"/>
      <c r="CD92" s="6"/>
      <c r="CE92" s="6"/>
      <c r="CF92" s="6"/>
    </row>
    <row r="93" spans="1:84" s="2" customFormat="1" x14ac:dyDescent="0.2">
      <c r="A93" s="114"/>
      <c r="B93" s="114"/>
      <c r="C93" s="114"/>
      <c r="D93" s="114"/>
      <c r="E93" s="7"/>
      <c r="F93" s="7"/>
      <c r="G93" s="7"/>
      <c r="H93" s="13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13"/>
      <c r="AB93" s="6"/>
      <c r="AC93" s="6"/>
      <c r="AD93" s="6"/>
      <c r="AE93" s="6"/>
      <c r="AF93" s="6"/>
      <c r="AG93" s="6"/>
      <c r="AH93" s="6"/>
      <c r="AI93" s="6"/>
      <c r="AJ93" s="9"/>
      <c r="AK93" s="9"/>
      <c r="AL93" s="9"/>
      <c r="AM93" s="9"/>
      <c r="AN93" s="9"/>
      <c r="AO93" s="6"/>
      <c r="AP93" s="6"/>
      <c r="AQ93" s="6"/>
      <c r="AR93" s="6"/>
      <c r="AS93" s="6"/>
      <c r="AT93" s="6"/>
      <c r="AU93" s="6"/>
      <c r="AV93" s="6"/>
      <c r="AW93" s="6"/>
      <c r="AX93" s="113"/>
      <c r="AY93" s="3"/>
      <c r="AZ93" s="3"/>
      <c r="BA93" s="3"/>
      <c r="BB93" s="3"/>
      <c r="BC93" s="4"/>
      <c r="BD93" s="4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25"/>
      <c r="BX93" s="25"/>
      <c r="BY93" s="19"/>
      <c r="BZ93" s="20"/>
      <c r="CA93" s="6"/>
      <c r="CB93" s="6"/>
      <c r="CC93" s="6"/>
      <c r="CD93" s="6"/>
      <c r="CE93" s="6"/>
      <c r="CF93" s="6"/>
    </row>
    <row r="94" spans="1:84" s="2" customFormat="1" x14ac:dyDescent="0.2">
      <c r="A94" s="114"/>
      <c r="B94" s="114"/>
      <c r="C94" s="114"/>
      <c r="D94" s="114"/>
      <c r="E94" s="7"/>
      <c r="F94" s="7"/>
      <c r="G94" s="7"/>
      <c r="H94" s="13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13"/>
      <c r="AB94" s="6"/>
      <c r="AC94" s="6"/>
      <c r="AD94" s="6"/>
      <c r="AE94" s="6"/>
      <c r="AF94" s="6"/>
      <c r="AG94" s="6"/>
      <c r="AH94" s="6"/>
      <c r="AI94" s="6"/>
      <c r="AJ94" s="9"/>
      <c r="AK94" s="9"/>
      <c r="AL94" s="9"/>
      <c r="AM94" s="9"/>
      <c r="AN94" s="9"/>
      <c r="AO94" s="6"/>
      <c r="AP94" s="6"/>
      <c r="AQ94" s="6"/>
      <c r="AR94" s="6"/>
      <c r="AS94" s="6"/>
      <c r="AT94" s="6"/>
      <c r="AU94" s="6"/>
      <c r="AV94" s="6"/>
      <c r="AW94" s="6"/>
      <c r="AX94" s="113"/>
      <c r="AY94" s="3"/>
      <c r="AZ94" s="3"/>
      <c r="BA94" s="3"/>
      <c r="BB94" s="3"/>
      <c r="BC94" s="4"/>
      <c r="BD94" s="4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25"/>
      <c r="BX94" s="25"/>
      <c r="BY94" s="19"/>
      <c r="BZ94" s="20"/>
      <c r="CA94" s="6"/>
      <c r="CB94" s="6"/>
      <c r="CC94" s="6"/>
      <c r="CD94" s="6"/>
      <c r="CE94" s="6"/>
      <c r="CF94" s="6"/>
    </row>
    <row r="95" spans="1:84" s="2" customFormat="1" x14ac:dyDescent="0.2">
      <c r="A95" s="114"/>
      <c r="B95" s="114"/>
      <c r="C95" s="114"/>
      <c r="D95" s="114"/>
      <c r="E95" s="7"/>
      <c r="F95" s="7"/>
      <c r="G95" s="7"/>
      <c r="H95" s="1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13"/>
      <c r="AB95" s="6"/>
      <c r="AC95" s="6"/>
      <c r="AD95" s="6"/>
      <c r="AE95" s="6"/>
      <c r="AF95" s="6"/>
      <c r="AG95" s="6"/>
      <c r="AH95" s="6"/>
      <c r="AI95" s="6"/>
      <c r="AJ95" s="9"/>
      <c r="AK95" s="9"/>
      <c r="AL95" s="9"/>
      <c r="AM95" s="9"/>
      <c r="AN95" s="9"/>
      <c r="AO95" s="6"/>
      <c r="AP95" s="6"/>
      <c r="AQ95" s="6"/>
      <c r="AR95" s="6"/>
      <c r="AS95" s="6"/>
      <c r="AT95" s="6"/>
      <c r="AU95" s="6"/>
      <c r="AV95" s="6"/>
      <c r="AW95" s="6"/>
      <c r="AX95" s="113"/>
      <c r="AY95" s="3"/>
      <c r="AZ95" s="3"/>
      <c r="BA95" s="3"/>
      <c r="BB95" s="3"/>
      <c r="BC95" s="4"/>
      <c r="BD95" s="4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25"/>
      <c r="BX95" s="25"/>
      <c r="BY95" s="19"/>
      <c r="BZ95" s="20"/>
      <c r="CA95" s="6"/>
      <c r="CB95" s="6"/>
      <c r="CC95" s="6"/>
      <c r="CD95" s="6"/>
      <c r="CE95" s="6"/>
      <c r="CF95" s="6"/>
    </row>
    <row r="96" spans="1:84" s="2" customFormat="1" x14ac:dyDescent="0.2">
      <c r="A96" s="114"/>
      <c r="B96" s="114"/>
      <c r="C96" s="114"/>
      <c r="D96" s="114"/>
      <c r="E96" s="7"/>
      <c r="F96" s="7"/>
      <c r="G96" s="7"/>
      <c r="H96" s="1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13"/>
      <c r="AB96" s="6"/>
      <c r="AC96" s="6"/>
      <c r="AD96" s="6"/>
      <c r="AE96" s="6"/>
      <c r="AF96" s="6"/>
      <c r="AG96" s="6"/>
      <c r="AH96" s="6"/>
      <c r="AI96" s="6"/>
      <c r="AJ96" s="9"/>
      <c r="AK96" s="9"/>
      <c r="AL96" s="9"/>
      <c r="AM96" s="9"/>
      <c r="AN96" s="9"/>
      <c r="AO96" s="6"/>
      <c r="AP96" s="6"/>
      <c r="AQ96" s="6"/>
      <c r="AR96" s="6"/>
      <c r="AS96" s="6"/>
      <c r="AT96" s="6"/>
      <c r="AU96" s="6"/>
      <c r="AV96" s="6"/>
      <c r="AW96" s="6"/>
      <c r="AX96" s="113"/>
      <c r="AY96" s="3"/>
      <c r="AZ96" s="3"/>
      <c r="BA96" s="3"/>
      <c r="BB96" s="3"/>
      <c r="BC96" s="4"/>
      <c r="BD96" s="4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25"/>
      <c r="BX96" s="25"/>
      <c r="BY96" s="19"/>
      <c r="BZ96" s="20"/>
      <c r="CA96" s="6"/>
      <c r="CB96" s="6"/>
      <c r="CC96" s="6"/>
      <c r="CD96" s="6"/>
      <c r="CE96" s="6"/>
      <c r="CF96" s="6"/>
    </row>
    <row r="97" spans="1:84" s="2" customFormat="1" x14ac:dyDescent="0.2">
      <c r="A97" s="114"/>
      <c r="B97" s="114"/>
      <c r="C97" s="114"/>
      <c r="D97" s="114"/>
      <c r="E97" s="7"/>
      <c r="F97" s="7"/>
      <c r="G97" s="7"/>
      <c r="H97" s="13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13"/>
      <c r="AB97" s="6"/>
      <c r="AC97" s="6"/>
      <c r="AD97" s="6"/>
      <c r="AE97" s="6"/>
      <c r="AF97" s="6"/>
      <c r="AG97" s="6"/>
      <c r="AH97" s="6"/>
      <c r="AI97" s="6"/>
      <c r="AJ97" s="9"/>
      <c r="AK97" s="9"/>
      <c r="AL97" s="9"/>
      <c r="AM97" s="9"/>
      <c r="AN97" s="9"/>
      <c r="AO97" s="6"/>
      <c r="AP97" s="6"/>
      <c r="AQ97" s="6"/>
      <c r="AR97" s="6"/>
      <c r="AS97" s="6"/>
      <c r="AT97" s="6"/>
      <c r="AU97" s="6"/>
      <c r="AV97" s="6"/>
      <c r="AW97" s="6"/>
      <c r="AX97" s="113"/>
      <c r="AY97" s="3"/>
      <c r="AZ97" s="3"/>
      <c r="BA97" s="3"/>
      <c r="BB97" s="3"/>
      <c r="BC97" s="4"/>
      <c r="BD97" s="4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25"/>
      <c r="BX97" s="25"/>
      <c r="BY97" s="19"/>
      <c r="BZ97" s="20"/>
      <c r="CA97" s="6"/>
      <c r="CB97" s="6"/>
      <c r="CC97" s="6"/>
      <c r="CD97" s="6"/>
      <c r="CE97" s="6"/>
      <c r="CF97" s="6"/>
    </row>
    <row r="98" spans="1:84" s="2" customFormat="1" x14ac:dyDescent="0.2">
      <c r="A98" s="114"/>
      <c r="B98" s="114"/>
      <c r="C98" s="114"/>
      <c r="D98" s="114"/>
      <c r="E98" s="7"/>
      <c r="F98" s="7"/>
      <c r="G98" s="7"/>
      <c r="H98" s="13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13"/>
      <c r="AB98" s="6"/>
      <c r="AC98" s="6"/>
      <c r="AD98" s="6"/>
      <c r="AE98" s="6"/>
      <c r="AF98" s="6"/>
      <c r="AG98" s="6"/>
      <c r="AH98" s="6"/>
      <c r="AI98" s="6"/>
      <c r="AJ98" s="9"/>
      <c r="AK98" s="9"/>
      <c r="AL98" s="9"/>
      <c r="AM98" s="9"/>
      <c r="AN98" s="9"/>
      <c r="AO98" s="6"/>
      <c r="AP98" s="6"/>
      <c r="AQ98" s="6"/>
      <c r="AR98" s="6"/>
      <c r="AS98" s="6"/>
      <c r="AT98" s="6"/>
      <c r="AU98" s="6"/>
      <c r="AV98" s="6"/>
      <c r="AW98" s="6"/>
      <c r="AX98" s="113"/>
      <c r="AY98" s="3"/>
      <c r="AZ98" s="3"/>
      <c r="BA98" s="3"/>
      <c r="BB98" s="3"/>
      <c r="BC98" s="4"/>
      <c r="BD98" s="4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25"/>
      <c r="BX98" s="25"/>
      <c r="BY98" s="19"/>
      <c r="BZ98" s="20"/>
      <c r="CA98" s="6"/>
      <c r="CB98" s="6"/>
      <c r="CC98" s="6"/>
      <c r="CD98" s="6"/>
      <c r="CE98" s="6"/>
      <c r="CF98" s="6"/>
    </row>
    <row r="99" spans="1:84" s="2" customFormat="1" x14ac:dyDescent="0.2">
      <c r="A99" s="114"/>
      <c r="B99" s="114"/>
      <c r="C99" s="114"/>
      <c r="D99" s="114"/>
      <c r="E99" s="7"/>
      <c r="F99" s="7"/>
      <c r="G99" s="7"/>
      <c r="H99" s="13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13"/>
      <c r="AB99" s="6"/>
      <c r="AC99" s="6"/>
      <c r="AD99" s="6"/>
      <c r="AE99" s="6"/>
      <c r="AF99" s="6"/>
      <c r="AG99" s="6"/>
      <c r="AH99" s="6"/>
      <c r="AI99" s="6"/>
      <c r="AJ99" s="9"/>
      <c r="AK99" s="9"/>
      <c r="AL99" s="9"/>
      <c r="AM99" s="9"/>
      <c r="AN99" s="9"/>
      <c r="AO99" s="6"/>
      <c r="AP99" s="6"/>
      <c r="AQ99" s="6"/>
      <c r="AR99" s="6"/>
      <c r="AS99" s="6"/>
      <c r="AT99" s="6"/>
      <c r="AU99" s="6"/>
      <c r="AV99" s="6"/>
      <c r="AW99" s="6"/>
      <c r="AX99" s="113"/>
      <c r="AY99" s="3"/>
      <c r="AZ99" s="3"/>
      <c r="BA99" s="3"/>
      <c r="BB99" s="3"/>
      <c r="BC99" s="4"/>
      <c r="BD99" s="4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25"/>
      <c r="BX99" s="25"/>
      <c r="BY99" s="19"/>
      <c r="BZ99" s="20"/>
      <c r="CA99" s="6"/>
      <c r="CB99" s="6"/>
      <c r="CC99" s="6"/>
      <c r="CD99" s="6"/>
      <c r="CE99" s="6"/>
      <c r="CF99" s="6"/>
    </row>
    <row r="100" spans="1:84" s="2" customFormat="1" x14ac:dyDescent="0.2">
      <c r="A100" s="114"/>
      <c r="B100" s="114"/>
      <c r="C100" s="114"/>
      <c r="D100" s="114"/>
      <c r="E100" s="7"/>
      <c r="F100" s="7"/>
      <c r="G100" s="7"/>
      <c r="H100" s="13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13"/>
      <c r="AB100" s="6"/>
      <c r="AC100" s="6"/>
      <c r="AD100" s="6"/>
      <c r="AE100" s="6"/>
      <c r="AF100" s="6"/>
      <c r="AG100" s="6"/>
      <c r="AH100" s="6"/>
      <c r="AI100" s="6"/>
      <c r="AJ100" s="9"/>
      <c r="AK100" s="9"/>
      <c r="AL100" s="9"/>
      <c r="AM100" s="9"/>
      <c r="AN100" s="9"/>
      <c r="AO100" s="6"/>
      <c r="AP100" s="6"/>
      <c r="AQ100" s="6"/>
      <c r="AR100" s="6"/>
      <c r="AS100" s="6"/>
      <c r="AT100" s="6"/>
      <c r="AU100" s="6"/>
      <c r="AV100" s="6"/>
      <c r="AW100" s="6"/>
      <c r="AX100" s="113"/>
      <c r="AY100" s="3"/>
      <c r="AZ100" s="3"/>
      <c r="BA100" s="3"/>
      <c r="BB100" s="3"/>
      <c r="BC100" s="4"/>
      <c r="BD100" s="4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25"/>
      <c r="BX100" s="25"/>
      <c r="BY100" s="19"/>
      <c r="BZ100" s="20"/>
      <c r="CA100" s="6"/>
      <c r="CB100" s="6"/>
      <c r="CC100" s="6"/>
      <c r="CD100" s="6"/>
      <c r="CE100" s="6"/>
      <c r="CF100" s="6"/>
    </row>
    <row r="101" spans="1:84" s="2" customFormat="1" x14ac:dyDescent="0.2">
      <c r="A101" s="114"/>
      <c r="B101" s="114"/>
      <c r="C101" s="114"/>
      <c r="D101" s="114"/>
      <c r="E101" s="7"/>
      <c r="F101" s="7"/>
      <c r="G101" s="7"/>
      <c r="H101" s="1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13"/>
      <c r="AB101" s="6"/>
      <c r="AC101" s="6"/>
      <c r="AD101" s="6"/>
      <c r="AE101" s="6"/>
      <c r="AF101" s="6"/>
      <c r="AG101" s="6"/>
      <c r="AH101" s="6"/>
      <c r="AI101" s="6"/>
      <c r="AJ101" s="9"/>
      <c r="AK101" s="9"/>
      <c r="AL101" s="9"/>
      <c r="AM101" s="9"/>
      <c r="AN101" s="9"/>
      <c r="AO101" s="6"/>
      <c r="AP101" s="6"/>
      <c r="AQ101" s="6"/>
      <c r="AR101" s="6"/>
      <c r="AS101" s="6"/>
      <c r="AT101" s="6"/>
      <c r="AU101" s="6"/>
      <c r="AV101" s="6"/>
      <c r="AW101" s="6"/>
      <c r="AX101" s="113"/>
      <c r="AY101" s="3"/>
      <c r="AZ101" s="3"/>
      <c r="BA101" s="3"/>
      <c r="BB101" s="3"/>
      <c r="BC101" s="4"/>
      <c r="BD101" s="4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25"/>
      <c r="BX101" s="25"/>
      <c r="BY101" s="19"/>
      <c r="BZ101" s="20"/>
      <c r="CA101" s="6"/>
      <c r="CB101" s="6"/>
      <c r="CC101" s="6"/>
      <c r="CD101" s="6"/>
      <c r="CE101" s="6"/>
      <c r="CF101" s="6"/>
    </row>
    <row r="102" spans="1:84" s="2" customFormat="1" x14ac:dyDescent="0.2">
      <c r="A102" s="114"/>
      <c r="B102" s="114"/>
      <c r="C102" s="114"/>
      <c r="D102" s="114"/>
      <c r="E102" s="7"/>
      <c r="F102" s="7"/>
      <c r="G102" s="7"/>
      <c r="H102" s="1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13"/>
      <c r="AB102" s="6"/>
      <c r="AC102" s="6"/>
      <c r="AD102" s="6"/>
      <c r="AE102" s="6"/>
      <c r="AF102" s="6"/>
      <c r="AG102" s="6"/>
      <c r="AH102" s="6"/>
      <c r="AI102" s="6"/>
      <c r="AJ102" s="9"/>
      <c r="AK102" s="9"/>
      <c r="AL102" s="9"/>
      <c r="AM102" s="9"/>
      <c r="AN102" s="9"/>
      <c r="AO102" s="6"/>
      <c r="AP102" s="6"/>
      <c r="AQ102" s="6"/>
      <c r="AR102" s="6"/>
      <c r="AS102" s="6"/>
      <c r="AT102" s="6"/>
      <c r="AU102" s="6"/>
      <c r="AV102" s="6"/>
      <c r="AW102" s="6"/>
      <c r="AX102" s="113"/>
      <c r="AY102" s="3"/>
      <c r="AZ102" s="3"/>
      <c r="BA102" s="3"/>
      <c r="BB102" s="3"/>
      <c r="BC102" s="4"/>
      <c r="BD102" s="4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25"/>
      <c r="BX102" s="25"/>
      <c r="BY102" s="19"/>
      <c r="BZ102" s="20"/>
      <c r="CA102" s="6"/>
      <c r="CB102" s="6"/>
      <c r="CC102" s="6"/>
      <c r="CD102" s="6"/>
      <c r="CE102" s="6"/>
      <c r="CF102" s="6"/>
    </row>
    <row r="103" spans="1:84" s="2" customFormat="1" x14ac:dyDescent="0.2">
      <c r="A103" s="114"/>
      <c r="B103" s="114"/>
      <c r="C103" s="114"/>
      <c r="D103" s="114"/>
      <c r="E103" s="7"/>
      <c r="F103" s="7"/>
      <c r="G103" s="7"/>
      <c r="H103" s="13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13"/>
      <c r="AB103" s="6"/>
      <c r="AC103" s="6"/>
      <c r="AD103" s="6"/>
      <c r="AE103" s="6"/>
      <c r="AF103" s="6"/>
      <c r="AG103" s="6"/>
      <c r="AH103" s="6"/>
      <c r="AI103" s="6"/>
      <c r="AJ103" s="9"/>
      <c r="AK103" s="9"/>
      <c r="AL103" s="9"/>
      <c r="AM103" s="9"/>
      <c r="AN103" s="9"/>
      <c r="AO103" s="6"/>
      <c r="AP103" s="6"/>
      <c r="AQ103" s="6"/>
      <c r="AR103" s="6"/>
      <c r="AS103" s="6"/>
      <c r="AT103" s="6"/>
      <c r="AU103" s="6"/>
      <c r="AV103" s="6"/>
      <c r="AW103" s="6"/>
      <c r="AX103" s="113"/>
      <c r="AY103" s="3"/>
      <c r="AZ103" s="3"/>
      <c r="BA103" s="3"/>
      <c r="BB103" s="3"/>
      <c r="BC103" s="4"/>
      <c r="BD103" s="4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25"/>
      <c r="BX103" s="25"/>
      <c r="BY103" s="19"/>
      <c r="BZ103" s="20"/>
      <c r="CA103" s="6"/>
      <c r="CB103" s="6"/>
      <c r="CC103" s="6"/>
      <c r="CD103" s="6"/>
      <c r="CE103" s="6"/>
      <c r="CF103" s="6"/>
    </row>
    <row r="104" spans="1:84" s="2" customFormat="1" x14ac:dyDescent="0.2">
      <c r="A104" s="114"/>
      <c r="B104" s="114"/>
      <c r="C104" s="114"/>
      <c r="D104" s="114"/>
      <c r="E104" s="7"/>
      <c r="F104" s="7"/>
      <c r="G104" s="7"/>
      <c r="H104" s="13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13"/>
      <c r="AB104" s="6"/>
      <c r="AC104" s="6"/>
      <c r="AD104" s="6"/>
      <c r="AE104" s="6"/>
      <c r="AF104" s="6"/>
      <c r="AG104" s="6"/>
      <c r="AH104" s="6"/>
      <c r="AI104" s="6"/>
      <c r="AJ104" s="9"/>
      <c r="AK104" s="9"/>
      <c r="AL104" s="9"/>
      <c r="AM104" s="9"/>
      <c r="AN104" s="9"/>
      <c r="AO104" s="6"/>
      <c r="AP104" s="6"/>
      <c r="AQ104" s="6"/>
      <c r="AR104" s="6"/>
      <c r="AS104" s="6"/>
      <c r="AT104" s="6"/>
      <c r="AU104" s="6"/>
      <c r="AV104" s="6"/>
      <c r="AW104" s="6"/>
      <c r="AX104" s="113"/>
      <c r="AY104" s="3"/>
      <c r="AZ104" s="3"/>
      <c r="BA104" s="3"/>
      <c r="BB104" s="3"/>
      <c r="BC104" s="4"/>
      <c r="BD104" s="4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25"/>
      <c r="BX104" s="25"/>
      <c r="BY104" s="19"/>
      <c r="BZ104" s="20"/>
      <c r="CA104" s="6"/>
      <c r="CB104" s="6"/>
      <c r="CC104" s="6"/>
      <c r="CD104" s="6"/>
      <c r="CE104" s="6"/>
      <c r="CF104" s="6"/>
    </row>
    <row r="105" spans="1:84" s="2" customFormat="1" x14ac:dyDescent="0.2">
      <c r="A105" s="114"/>
      <c r="B105" s="114"/>
      <c r="C105" s="114"/>
      <c r="D105" s="114"/>
      <c r="E105" s="7"/>
      <c r="F105" s="7"/>
      <c r="G105" s="7"/>
      <c r="H105" s="13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13"/>
      <c r="AB105" s="6"/>
      <c r="AC105" s="6"/>
      <c r="AD105" s="6"/>
      <c r="AE105" s="6"/>
      <c r="AF105" s="6"/>
      <c r="AG105" s="6"/>
      <c r="AH105" s="6"/>
      <c r="AI105" s="6"/>
      <c r="AJ105" s="9"/>
      <c r="AK105" s="9"/>
      <c r="AL105" s="9"/>
      <c r="AM105" s="9"/>
      <c r="AN105" s="9"/>
      <c r="AO105" s="6"/>
      <c r="AP105" s="6"/>
      <c r="AQ105" s="6"/>
      <c r="AR105" s="6"/>
      <c r="AS105" s="6"/>
      <c r="AT105" s="6"/>
      <c r="AU105" s="6"/>
      <c r="AV105" s="6"/>
      <c r="AW105" s="6"/>
      <c r="AX105" s="113"/>
      <c r="AY105" s="3"/>
      <c r="AZ105" s="3"/>
      <c r="BA105" s="3"/>
      <c r="BB105" s="3"/>
      <c r="BC105" s="4"/>
      <c r="BD105" s="4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25"/>
      <c r="BX105" s="25"/>
      <c r="BY105" s="19"/>
      <c r="BZ105" s="20"/>
      <c r="CA105" s="6"/>
      <c r="CB105" s="6"/>
      <c r="CC105" s="6"/>
      <c r="CD105" s="6"/>
      <c r="CE105" s="6"/>
      <c r="CF105" s="6"/>
    </row>
    <row r="106" spans="1:84" s="2" customFormat="1" x14ac:dyDescent="0.2">
      <c r="A106" s="114"/>
      <c r="B106" s="114"/>
      <c r="C106" s="114"/>
      <c r="D106" s="114"/>
      <c r="E106" s="7"/>
      <c r="F106" s="7"/>
      <c r="G106" s="7"/>
      <c r="H106" s="1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13"/>
      <c r="AB106" s="6"/>
      <c r="AC106" s="6"/>
      <c r="AD106" s="6"/>
      <c r="AE106" s="6"/>
      <c r="AF106" s="6"/>
      <c r="AG106" s="6"/>
      <c r="AH106" s="6"/>
      <c r="AI106" s="6"/>
      <c r="AJ106" s="9"/>
      <c r="AK106" s="9"/>
      <c r="AL106" s="9"/>
      <c r="AM106" s="9"/>
      <c r="AN106" s="9"/>
      <c r="AO106" s="6"/>
      <c r="AP106" s="6"/>
      <c r="AQ106" s="6"/>
      <c r="AR106" s="6"/>
      <c r="AS106" s="6"/>
      <c r="AT106" s="6"/>
      <c r="AU106" s="6"/>
      <c r="AV106" s="6"/>
      <c r="AW106" s="6"/>
      <c r="AX106" s="113"/>
      <c r="AY106" s="3"/>
      <c r="AZ106" s="3"/>
      <c r="BA106" s="3"/>
      <c r="BB106" s="3"/>
      <c r="BC106" s="4"/>
      <c r="BD106" s="4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25"/>
      <c r="BX106" s="25"/>
      <c r="BY106" s="19"/>
      <c r="BZ106" s="20"/>
      <c r="CA106" s="6"/>
      <c r="CB106" s="6"/>
      <c r="CC106" s="6"/>
      <c r="CD106" s="6"/>
      <c r="CE106" s="6"/>
      <c r="CF106" s="6"/>
    </row>
    <row r="107" spans="1:84" s="2" customFormat="1" x14ac:dyDescent="0.2">
      <c r="A107" s="114"/>
      <c r="B107" s="114"/>
      <c r="C107" s="114"/>
      <c r="D107" s="114"/>
      <c r="E107" s="7"/>
      <c r="F107" s="7"/>
      <c r="G107" s="7"/>
      <c r="H107" s="13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13"/>
      <c r="AB107" s="6"/>
      <c r="AC107" s="6"/>
      <c r="AD107" s="6"/>
      <c r="AE107" s="6"/>
      <c r="AF107" s="6"/>
      <c r="AG107" s="6"/>
      <c r="AH107" s="6"/>
      <c r="AI107" s="6"/>
      <c r="AJ107" s="9"/>
      <c r="AK107" s="9"/>
      <c r="AL107" s="9"/>
      <c r="AM107" s="9"/>
      <c r="AN107" s="9"/>
      <c r="AO107" s="6"/>
      <c r="AP107" s="6"/>
      <c r="AQ107" s="6"/>
      <c r="AR107" s="6"/>
      <c r="AS107" s="6"/>
      <c r="AT107" s="6"/>
      <c r="AU107" s="6"/>
      <c r="AV107" s="6"/>
      <c r="AW107" s="6"/>
      <c r="AX107" s="113"/>
      <c r="AY107" s="3"/>
      <c r="AZ107" s="3"/>
      <c r="BA107" s="3"/>
      <c r="BB107" s="3"/>
      <c r="BC107" s="4"/>
      <c r="BD107" s="4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25"/>
      <c r="BX107" s="25"/>
      <c r="BY107" s="19"/>
      <c r="BZ107" s="20"/>
      <c r="CA107" s="6"/>
      <c r="CB107" s="6"/>
      <c r="CC107" s="6"/>
      <c r="CD107" s="6"/>
      <c r="CE107" s="6"/>
      <c r="CF107" s="6"/>
    </row>
    <row r="108" spans="1:84" s="2" customFormat="1" x14ac:dyDescent="0.2">
      <c r="A108" s="114"/>
      <c r="B108" s="114"/>
      <c r="C108" s="114"/>
      <c r="D108" s="114"/>
      <c r="E108" s="7"/>
      <c r="F108" s="7"/>
      <c r="G108" s="7"/>
      <c r="H108" s="13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13"/>
      <c r="AB108" s="6"/>
      <c r="AC108" s="6"/>
      <c r="AD108" s="6"/>
      <c r="AE108" s="6"/>
      <c r="AF108" s="6"/>
      <c r="AG108" s="6"/>
      <c r="AH108" s="6"/>
      <c r="AI108" s="6"/>
      <c r="AJ108" s="9"/>
      <c r="AK108" s="9"/>
      <c r="AL108" s="9"/>
      <c r="AM108" s="9"/>
      <c r="AN108" s="9"/>
      <c r="AO108" s="6"/>
      <c r="AP108" s="6"/>
      <c r="AQ108" s="6"/>
      <c r="AR108" s="6"/>
      <c r="AS108" s="6"/>
      <c r="AT108" s="6"/>
      <c r="AU108" s="6"/>
      <c r="AV108" s="6"/>
      <c r="AW108" s="6"/>
      <c r="AX108" s="113"/>
      <c r="AY108" s="3"/>
      <c r="AZ108" s="3"/>
      <c r="BA108" s="3"/>
      <c r="BB108" s="3"/>
      <c r="BC108" s="4"/>
      <c r="BD108" s="4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25"/>
      <c r="BX108" s="25"/>
      <c r="BY108" s="19"/>
      <c r="BZ108" s="20"/>
      <c r="CA108" s="6"/>
      <c r="CB108" s="6"/>
      <c r="CC108" s="6"/>
      <c r="CD108" s="6"/>
      <c r="CE108" s="6"/>
      <c r="CF108" s="6"/>
    </row>
    <row r="109" spans="1:84" s="2" customFormat="1" x14ac:dyDescent="0.2">
      <c r="A109" s="114"/>
      <c r="B109" s="114"/>
      <c r="C109" s="114"/>
      <c r="D109" s="114"/>
      <c r="E109" s="7"/>
      <c r="F109" s="7"/>
      <c r="G109" s="7"/>
      <c r="H109" s="13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13"/>
      <c r="AB109" s="6"/>
      <c r="AC109" s="6"/>
      <c r="AD109" s="6"/>
      <c r="AE109" s="6"/>
      <c r="AF109" s="6"/>
      <c r="AG109" s="6"/>
      <c r="AH109" s="6"/>
      <c r="AI109" s="6"/>
      <c r="AJ109" s="9"/>
      <c r="AK109" s="9"/>
      <c r="AL109" s="9"/>
      <c r="AM109" s="9"/>
      <c r="AN109" s="9"/>
      <c r="AO109" s="6"/>
      <c r="AP109" s="6"/>
      <c r="AQ109" s="6"/>
      <c r="AR109" s="6"/>
      <c r="AS109" s="6"/>
      <c r="AT109" s="6"/>
      <c r="AU109" s="6"/>
      <c r="AV109" s="6"/>
      <c r="AW109" s="6"/>
      <c r="AX109" s="113"/>
      <c r="AY109" s="3"/>
      <c r="AZ109" s="3"/>
      <c r="BA109" s="3"/>
      <c r="BB109" s="3"/>
      <c r="BC109" s="4"/>
      <c r="BD109" s="4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25"/>
      <c r="BX109" s="25"/>
      <c r="BY109" s="19"/>
      <c r="BZ109" s="20"/>
      <c r="CA109" s="6"/>
      <c r="CB109" s="6"/>
      <c r="CC109" s="6"/>
      <c r="CD109" s="6"/>
      <c r="CE109" s="6"/>
      <c r="CF109" s="6"/>
    </row>
    <row r="110" spans="1:84" s="2" customFormat="1" x14ac:dyDescent="0.2">
      <c r="A110" s="114"/>
      <c r="B110" s="114"/>
      <c r="C110" s="114"/>
      <c r="D110" s="114"/>
      <c r="E110" s="7"/>
      <c r="F110" s="7"/>
      <c r="G110" s="7"/>
      <c r="H110" s="13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13"/>
      <c r="AB110" s="6"/>
      <c r="AC110" s="6"/>
      <c r="AD110" s="6"/>
      <c r="AE110" s="6"/>
      <c r="AF110" s="6"/>
      <c r="AG110" s="6"/>
      <c r="AH110" s="6"/>
      <c r="AI110" s="6"/>
      <c r="AJ110" s="9"/>
      <c r="AK110" s="9"/>
      <c r="AL110" s="9"/>
      <c r="AM110" s="9"/>
      <c r="AN110" s="9"/>
      <c r="AO110" s="6"/>
      <c r="AP110" s="6"/>
      <c r="AQ110" s="6"/>
      <c r="AR110" s="6"/>
      <c r="AS110" s="6"/>
      <c r="AT110" s="6"/>
      <c r="AU110" s="6"/>
      <c r="AV110" s="6"/>
      <c r="AW110" s="6"/>
      <c r="AX110" s="113"/>
      <c r="AY110" s="3"/>
      <c r="AZ110" s="3"/>
      <c r="BA110" s="3"/>
      <c r="BB110" s="3"/>
      <c r="BC110" s="4"/>
      <c r="BD110" s="4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25"/>
      <c r="BX110" s="25"/>
      <c r="BY110" s="19"/>
      <c r="BZ110" s="20"/>
      <c r="CA110" s="6"/>
      <c r="CB110" s="6"/>
      <c r="CC110" s="6"/>
      <c r="CD110" s="6"/>
      <c r="CE110" s="6"/>
      <c r="CF110" s="6"/>
    </row>
    <row r="111" spans="1:84" s="2" customFormat="1" x14ac:dyDescent="0.2">
      <c r="A111" s="114"/>
      <c r="B111" s="114"/>
      <c r="C111" s="114"/>
      <c r="D111" s="114"/>
      <c r="E111" s="7"/>
      <c r="F111" s="7"/>
      <c r="G111" s="7"/>
      <c r="H111" s="13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13"/>
      <c r="AB111" s="6"/>
      <c r="AC111" s="6"/>
      <c r="AD111" s="6"/>
      <c r="AE111" s="6"/>
      <c r="AF111" s="6"/>
      <c r="AG111" s="6"/>
      <c r="AH111" s="6"/>
      <c r="AI111" s="6"/>
      <c r="AJ111" s="9"/>
      <c r="AK111" s="9"/>
      <c r="AL111" s="9"/>
      <c r="AM111" s="9"/>
      <c r="AN111" s="9"/>
      <c r="AO111" s="6"/>
      <c r="AP111" s="6"/>
      <c r="AQ111" s="6"/>
      <c r="AR111" s="6"/>
      <c r="AS111" s="6"/>
      <c r="AT111" s="6"/>
      <c r="AU111" s="6"/>
      <c r="AV111" s="6"/>
      <c r="AW111" s="6"/>
      <c r="AX111" s="113"/>
      <c r="AY111" s="3"/>
      <c r="AZ111" s="3"/>
      <c r="BA111" s="3"/>
      <c r="BB111" s="3"/>
      <c r="BC111" s="4"/>
      <c r="BD111" s="4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25"/>
      <c r="BX111" s="25"/>
      <c r="BY111" s="19"/>
      <c r="BZ111" s="20"/>
      <c r="CA111" s="6"/>
      <c r="CB111" s="6"/>
      <c r="CC111" s="6"/>
      <c r="CD111" s="6"/>
      <c r="CE111" s="6"/>
      <c r="CF111" s="6"/>
    </row>
    <row r="112" spans="1:84" s="2" customFormat="1" x14ac:dyDescent="0.2">
      <c r="A112" s="114"/>
      <c r="B112" s="114"/>
      <c r="C112" s="114"/>
      <c r="D112" s="114"/>
      <c r="E112" s="7"/>
      <c r="F112" s="7"/>
      <c r="G112" s="7"/>
      <c r="H112" s="13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13"/>
      <c r="AB112" s="6"/>
      <c r="AC112" s="6"/>
      <c r="AD112" s="6"/>
      <c r="AE112" s="6"/>
      <c r="AF112" s="6"/>
      <c r="AG112" s="6"/>
      <c r="AH112" s="6"/>
      <c r="AI112" s="6"/>
      <c r="AJ112" s="9"/>
      <c r="AK112" s="9"/>
      <c r="AL112" s="9"/>
      <c r="AM112" s="9"/>
      <c r="AN112" s="9"/>
      <c r="AO112" s="6"/>
      <c r="AP112" s="6"/>
      <c r="AQ112" s="6"/>
      <c r="AR112" s="6"/>
      <c r="AS112" s="6"/>
      <c r="AT112" s="6"/>
      <c r="AU112" s="6"/>
      <c r="AV112" s="6"/>
      <c r="AW112" s="6"/>
      <c r="AX112" s="113"/>
      <c r="AY112" s="3"/>
      <c r="AZ112" s="3"/>
      <c r="BA112" s="3"/>
      <c r="BB112" s="3"/>
      <c r="BC112" s="4"/>
      <c r="BD112" s="4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25"/>
      <c r="BX112" s="25"/>
      <c r="BY112" s="19"/>
      <c r="BZ112" s="20"/>
      <c r="CA112" s="6"/>
      <c r="CB112" s="6"/>
      <c r="CC112" s="6"/>
      <c r="CD112" s="6"/>
      <c r="CE112" s="6"/>
      <c r="CF112" s="6"/>
    </row>
    <row r="113" spans="1:84" s="2" customFormat="1" x14ac:dyDescent="0.2">
      <c r="A113" s="114"/>
      <c r="B113" s="114"/>
      <c r="C113" s="114"/>
      <c r="D113" s="114"/>
      <c r="E113" s="7"/>
      <c r="F113" s="7"/>
      <c r="G113" s="7"/>
      <c r="H113" s="13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13"/>
      <c r="AB113" s="6"/>
      <c r="AC113" s="6"/>
      <c r="AD113" s="6"/>
      <c r="AE113" s="6"/>
      <c r="AF113" s="6"/>
      <c r="AG113" s="6"/>
      <c r="AH113" s="6"/>
      <c r="AI113" s="6"/>
      <c r="AJ113" s="9"/>
      <c r="AK113" s="9"/>
      <c r="AL113" s="9"/>
      <c r="AM113" s="9"/>
      <c r="AN113" s="9"/>
      <c r="AO113" s="6"/>
      <c r="AP113" s="6"/>
      <c r="AQ113" s="6"/>
      <c r="AR113" s="6"/>
      <c r="AS113" s="6"/>
      <c r="AT113" s="6"/>
      <c r="AU113" s="6"/>
      <c r="AV113" s="6"/>
      <c r="AW113" s="6"/>
      <c r="AX113" s="113"/>
      <c r="AY113" s="3"/>
      <c r="AZ113" s="3"/>
      <c r="BA113" s="3"/>
      <c r="BB113" s="3"/>
      <c r="BC113" s="4"/>
      <c r="BD113" s="4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25"/>
      <c r="BX113" s="25"/>
      <c r="BY113" s="19"/>
      <c r="BZ113" s="20"/>
      <c r="CA113" s="6"/>
      <c r="CB113" s="6"/>
      <c r="CC113" s="6"/>
      <c r="CD113" s="6"/>
      <c r="CE113" s="6"/>
      <c r="CF113" s="6"/>
    </row>
    <row r="114" spans="1:84" s="2" customFormat="1" x14ac:dyDescent="0.2">
      <c r="A114" s="114"/>
      <c r="B114" s="114"/>
      <c r="C114" s="114"/>
      <c r="D114" s="114"/>
      <c r="E114" s="7"/>
      <c r="F114" s="7"/>
      <c r="G114" s="7"/>
      <c r="H114" s="13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13"/>
      <c r="AB114" s="6"/>
      <c r="AC114" s="6"/>
      <c r="AD114" s="6"/>
      <c r="AE114" s="6"/>
      <c r="AF114" s="6"/>
      <c r="AG114" s="6"/>
      <c r="AH114" s="6"/>
      <c r="AI114" s="6"/>
      <c r="AJ114" s="9"/>
      <c r="AK114" s="9"/>
      <c r="AL114" s="9"/>
      <c r="AM114" s="9"/>
      <c r="AN114" s="9"/>
      <c r="AO114" s="6"/>
      <c r="AP114" s="6"/>
      <c r="AQ114" s="6"/>
      <c r="AR114" s="6"/>
      <c r="AS114" s="6"/>
      <c r="AT114" s="6"/>
      <c r="AU114" s="6"/>
      <c r="AV114" s="6"/>
      <c r="AW114" s="6"/>
      <c r="AX114" s="113"/>
      <c r="AY114" s="3"/>
      <c r="AZ114" s="3"/>
      <c r="BA114" s="3"/>
      <c r="BB114" s="3"/>
      <c r="BC114" s="4"/>
      <c r="BD114" s="4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25"/>
      <c r="BX114" s="25"/>
      <c r="BY114" s="19"/>
      <c r="BZ114" s="20"/>
      <c r="CA114" s="6"/>
      <c r="CB114" s="6"/>
      <c r="CC114" s="6"/>
      <c r="CD114" s="6"/>
      <c r="CE114" s="6"/>
      <c r="CF114" s="6"/>
    </row>
    <row r="115" spans="1:84" s="2" customFormat="1" x14ac:dyDescent="0.2">
      <c r="A115" s="114"/>
      <c r="B115" s="114"/>
      <c r="C115" s="114"/>
      <c r="D115" s="114"/>
      <c r="E115" s="7"/>
      <c r="F115" s="7"/>
      <c r="G115" s="7"/>
      <c r="H115" s="13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13"/>
      <c r="AB115" s="6"/>
      <c r="AC115" s="6"/>
      <c r="AD115" s="6"/>
      <c r="AE115" s="6"/>
      <c r="AF115" s="6"/>
      <c r="AG115" s="6"/>
      <c r="AH115" s="6"/>
      <c r="AI115" s="6"/>
      <c r="AJ115" s="9"/>
      <c r="AK115" s="9"/>
      <c r="AL115" s="9"/>
      <c r="AM115" s="9"/>
      <c r="AN115" s="9"/>
      <c r="AO115" s="6"/>
      <c r="AP115" s="6"/>
      <c r="AQ115" s="6"/>
      <c r="AR115" s="6"/>
      <c r="AS115" s="6"/>
      <c r="AT115" s="6"/>
      <c r="AU115" s="6"/>
      <c r="AV115" s="6"/>
      <c r="AW115" s="6"/>
      <c r="AX115" s="113"/>
      <c r="AY115" s="3"/>
      <c r="AZ115" s="3"/>
      <c r="BA115" s="3"/>
      <c r="BB115" s="3"/>
      <c r="BC115" s="4"/>
      <c r="BD115" s="4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25"/>
      <c r="BX115" s="25"/>
      <c r="BY115" s="19"/>
      <c r="BZ115" s="20"/>
      <c r="CA115" s="6"/>
      <c r="CB115" s="6"/>
      <c r="CC115" s="6"/>
      <c r="CD115" s="6"/>
      <c r="CE115" s="6"/>
      <c r="CF115" s="6"/>
    </row>
    <row r="116" spans="1:84" s="2" customFormat="1" x14ac:dyDescent="0.2">
      <c r="A116" s="114"/>
      <c r="B116" s="114"/>
      <c r="C116" s="114"/>
      <c r="D116" s="114"/>
      <c r="E116" s="7"/>
      <c r="F116" s="7"/>
      <c r="G116" s="7"/>
      <c r="H116" s="13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13"/>
      <c r="AB116" s="6"/>
      <c r="AC116" s="6"/>
      <c r="AD116" s="6"/>
      <c r="AE116" s="6"/>
      <c r="AF116" s="6"/>
      <c r="AG116" s="6"/>
      <c r="AH116" s="6"/>
      <c r="AI116" s="6"/>
      <c r="AJ116" s="9"/>
      <c r="AK116" s="9"/>
      <c r="AL116" s="9"/>
      <c r="AM116" s="9"/>
      <c r="AN116" s="9"/>
      <c r="AO116" s="6"/>
      <c r="AP116" s="6"/>
      <c r="AQ116" s="6"/>
      <c r="AR116" s="6"/>
      <c r="AS116" s="6"/>
      <c r="AT116" s="6"/>
      <c r="AU116" s="6"/>
      <c r="AV116" s="6"/>
      <c r="AW116" s="6"/>
      <c r="AX116" s="113"/>
      <c r="AY116" s="3"/>
      <c r="AZ116" s="3"/>
      <c r="BA116" s="3"/>
      <c r="BB116" s="3"/>
      <c r="BC116" s="4"/>
      <c r="BD116" s="4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25"/>
      <c r="BX116" s="25"/>
      <c r="BY116" s="19"/>
      <c r="BZ116" s="20"/>
      <c r="CA116" s="6"/>
      <c r="CB116" s="6"/>
      <c r="CC116" s="6"/>
      <c r="CD116" s="6"/>
      <c r="CE116" s="6"/>
      <c r="CF116" s="6"/>
    </row>
    <row r="117" spans="1:84" s="2" customFormat="1" x14ac:dyDescent="0.2">
      <c r="A117" s="114"/>
      <c r="B117" s="114"/>
      <c r="C117" s="114"/>
      <c r="D117" s="114"/>
      <c r="E117" s="7"/>
      <c r="F117" s="7"/>
      <c r="G117" s="7"/>
      <c r="H117" s="13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13"/>
      <c r="AB117" s="6"/>
      <c r="AC117" s="6"/>
      <c r="AD117" s="6"/>
      <c r="AE117" s="6"/>
      <c r="AF117" s="6"/>
      <c r="AG117" s="6"/>
      <c r="AH117" s="6"/>
      <c r="AI117" s="6"/>
      <c r="AJ117" s="9"/>
      <c r="AK117" s="9"/>
      <c r="AL117" s="9"/>
      <c r="AM117" s="9"/>
      <c r="AN117" s="9"/>
      <c r="AO117" s="6"/>
      <c r="AP117" s="6"/>
      <c r="AQ117" s="6"/>
      <c r="AR117" s="6"/>
      <c r="AS117" s="6"/>
      <c r="AT117" s="6"/>
      <c r="AU117" s="6"/>
      <c r="AV117" s="6"/>
      <c r="AW117" s="6"/>
      <c r="AX117" s="113"/>
      <c r="AY117" s="3"/>
      <c r="AZ117" s="3"/>
      <c r="BA117" s="3"/>
      <c r="BB117" s="3"/>
      <c r="BC117" s="4"/>
      <c r="BD117" s="4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25"/>
      <c r="BX117" s="25"/>
      <c r="BY117" s="19"/>
      <c r="BZ117" s="20"/>
      <c r="CA117" s="6"/>
      <c r="CB117" s="6"/>
      <c r="CC117" s="6"/>
      <c r="CD117" s="6"/>
      <c r="CE117" s="6"/>
      <c r="CF117" s="6"/>
    </row>
    <row r="118" spans="1:84" s="2" customFormat="1" x14ac:dyDescent="0.2">
      <c r="A118" s="114"/>
      <c r="B118" s="114"/>
      <c r="C118" s="114"/>
      <c r="D118" s="114"/>
      <c r="E118" s="7"/>
      <c r="F118" s="7"/>
      <c r="G118" s="7"/>
      <c r="H118" s="13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13"/>
      <c r="AB118" s="6"/>
      <c r="AC118" s="6"/>
      <c r="AD118" s="6"/>
      <c r="AE118" s="6"/>
      <c r="AF118" s="6"/>
      <c r="AG118" s="6"/>
      <c r="AH118" s="6"/>
      <c r="AI118" s="6"/>
      <c r="AJ118" s="9"/>
      <c r="AK118" s="9"/>
      <c r="AL118" s="9"/>
      <c r="AM118" s="9"/>
      <c r="AN118" s="9"/>
      <c r="AO118" s="6"/>
      <c r="AP118" s="6"/>
      <c r="AQ118" s="6"/>
      <c r="AR118" s="6"/>
      <c r="AS118" s="6"/>
      <c r="AT118" s="6"/>
      <c r="AU118" s="6"/>
      <c r="AV118" s="6"/>
      <c r="AW118" s="6"/>
      <c r="AX118" s="113"/>
      <c r="AY118" s="3"/>
      <c r="AZ118" s="3"/>
      <c r="BA118" s="3"/>
      <c r="BB118" s="3"/>
      <c r="BC118" s="4"/>
      <c r="BD118" s="4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25"/>
      <c r="BX118" s="25"/>
      <c r="BY118" s="19"/>
      <c r="BZ118" s="20"/>
      <c r="CA118" s="6"/>
      <c r="CB118" s="6"/>
      <c r="CC118" s="6"/>
      <c r="CD118" s="6"/>
      <c r="CE118" s="6"/>
      <c r="CF118" s="6"/>
    </row>
    <row r="119" spans="1:84" s="2" customFormat="1" x14ac:dyDescent="0.2">
      <c r="A119" s="114"/>
      <c r="B119" s="114"/>
      <c r="C119" s="114"/>
      <c r="D119" s="114"/>
      <c r="E119" s="7"/>
      <c r="F119" s="7"/>
      <c r="G119" s="7"/>
      <c r="H119" s="13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13"/>
      <c r="AB119" s="6"/>
      <c r="AC119" s="6"/>
      <c r="AD119" s="6"/>
      <c r="AE119" s="6"/>
      <c r="AF119" s="6"/>
      <c r="AG119" s="6"/>
      <c r="AH119" s="6"/>
      <c r="AI119" s="6"/>
      <c r="AJ119" s="9"/>
      <c r="AK119" s="9"/>
      <c r="AL119" s="9"/>
      <c r="AM119" s="9"/>
      <c r="AN119" s="9"/>
      <c r="AO119" s="6"/>
      <c r="AP119" s="6"/>
      <c r="AQ119" s="6"/>
      <c r="AR119" s="6"/>
      <c r="AS119" s="6"/>
      <c r="AT119" s="6"/>
      <c r="AU119" s="6"/>
      <c r="AV119" s="6"/>
      <c r="AW119" s="6"/>
      <c r="AX119" s="113"/>
      <c r="AY119" s="3"/>
      <c r="AZ119" s="3"/>
      <c r="BA119" s="3"/>
      <c r="BB119" s="3"/>
      <c r="BC119" s="4"/>
      <c r="BD119" s="4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25"/>
      <c r="BX119" s="25"/>
      <c r="BY119" s="19"/>
      <c r="BZ119" s="20"/>
      <c r="CA119" s="6"/>
      <c r="CB119" s="6"/>
      <c r="CC119" s="6"/>
      <c r="CD119" s="6"/>
      <c r="CE119" s="6"/>
      <c r="CF119" s="6"/>
    </row>
    <row r="120" spans="1:84" s="2" customFormat="1" x14ac:dyDescent="0.2">
      <c r="A120" s="114"/>
      <c r="B120" s="114"/>
      <c r="C120" s="114"/>
      <c r="D120" s="114"/>
      <c r="E120" s="7"/>
      <c r="F120" s="7"/>
      <c r="G120" s="7"/>
      <c r="H120" s="13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13"/>
      <c r="AB120" s="6"/>
      <c r="AC120" s="6"/>
      <c r="AD120" s="6"/>
      <c r="AE120" s="6"/>
      <c r="AF120" s="6"/>
      <c r="AG120" s="6"/>
      <c r="AH120" s="6"/>
      <c r="AI120" s="6"/>
      <c r="AJ120" s="9"/>
      <c r="AK120" s="9"/>
      <c r="AL120" s="9"/>
      <c r="AM120" s="9"/>
      <c r="AN120" s="9"/>
      <c r="AO120" s="6"/>
      <c r="AP120" s="6"/>
      <c r="AQ120" s="6"/>
      <c r="AR120" s="6"/>
      <c r="AS120" s="6"/>
      <c r="AT120" s="6"/>
      <c r="AU120" s="6"/>
      <c r="AV120" s="6"/>
      <c r="AW120" s="6"/>
      <c r="AX120" s="113"/>
      <c r="AY120" s="3"/>
      <c r="AZ120" s="3"/>
      <c r="BA120" s="3"/>
      <c r="BB120" s="3"/>
      <c r="BC120" s="4"/>
      <c r="BD120" s="4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25"/>
      <c r="BX120" s="25"/>
      <c r="BY120" s="19"/>
      <c r="BZ120" s="20"/>
      <c r="CA120" s="6"/>
      <c r="CB120" s="6"/>
      <c r="CC120" s="6"/>
      <c r="CD120" s="6"/>
      <c r="CE120" s="6"/>
      <c r="CF120" s="6"/>
    </row>
    <row r="121" spans="1:84" s="2" customFormat="1" x14ac:dyDescent="0.2">
      <c r="A121" s="114"/>
      <c r="B121" s="114"/>
      <c r="C121" s="114"/>
      <c r="D121" s="114"/>
      <c r="E121" s="7"/>
      <c r="F121" s="7"/>
      <c r="G121" s="7"/>
      <c r="H121" s="13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13"/>
      <c r="AB121" s="6"/>
      <c r="AC121" s="6"/>
      <c r="AD121" s="6"/>
      <c r="AE121" s="6"/>
      <c r="AF121" s="6"/>
      <c r="AG121" s="6"/>
      <c r="AH121" s="6"/>
      <c r="AI121" s="6"/>
      <c r="AJ121" s="9"/>
      <c r="AK121" s="9"/>
      <c r="AL121" s="9"/>
      <c r="AM121" s="9"/>
      <c r="AN121" s="9"/>
      <c r="AO121" s="6"/>
      <c r="AP121" s="6"/>
      <c r="AQ121" s="6"/>
      <c r="AR121" s="6"/>
      <c r="AS121" s="6"/>
      <c r="AT121" s="6"/>
      <c r="AU121" s="6"/>
      <c r="AV121" s="6"/>
      <c r="AW121" s="6"/>
      <c r="AX121" s="113"/>
      <c r="AY121" s="3"/>
      <c r="AZ121" s="3"/>
      <c r="BA121" s="3"/>
      <c r="BB121" s="3"/>
      <c r="BC121" s="4"/>
      <c r="BD121" s="4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25"/>
      <c r="BX121" s="25"/>
      <c r="BY121" s="19"/>
      <c r="BZ121" s="20"/>
      <c r="CA121" s="6"/>
      <c r="CB121" s="6"/>
      <c r="CC121" s="6"/>
      <c r="CD121" s="6"/>
      <c r="CE121" s="6"/>
      <c r="CF121" s="6"/>
    </row>
    <row r="122" spans="1:84" s="2" customFormat="1" x14ac:dyDescent="0.2">
      <c r="A122" s="114"/>
      <c r="B122" s="114"/>
      <c r="C122" s="114"/>
      <c r="D122" s="114"/>
      <c r="E122" s="7"/>
      <c r="F122" s="7"/>
      <c r="G122" s="7"/>
      <c r="H122" s="13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13"/>
      <c r="AB122" s="6"/>
      <c r="AC122" s="6"/>
      <c r="AD122" s="6"/>
      <c r="AE122" s="6"/>
      <c r="AF122" s="6"/>
      <c r="AG122" s="6"/>
      <c r="AH122" s="6"/>
      <c r="AI122" s="6"/>
      <c r="AJ122" s="9"/>
      <c r="AK122" s="9"/>
      <c r="AL122" s="9"/>
      <c r="AM122" s="9"/>
      <c r="AN122" s="9"/>
      <c r="AO122" s="6"/>
      <c r="AP122" s="6"/>
      <c r="AQ122" s="6"/>
      <c r="AR122" s="6"/>
      <c r="AS122" s="6"/>
      <c r="AT122" s="6"/>
      <c r="AU122" s="6"/>
      <c r="AV122" s="6"/>
      <c r="AW122" s="6"/>
      <c r="AX122" s="113"/>
      <c r="AY122" s="3"/>
      <c r="AZ122" s="3"/>
      <c r="BA122" s="3"/>
      <c r="BB122" s="3"/>
      <c r="BC122" s="4"/>
      <c r="BD122" s="4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25"/>
      <c r="BX122" s="25"/>
      <c r="BY122" s="19"/>
      <c r="BZ122" s="20"/>
      <c r="CA122" s="6"/>
      <c r="CB122" s="6"/>
      <c r="CC122" s="6"/>
      <c r="CD122" s="6"/>
      <c r="CE122" s="6"/>
      <c r="CF122" s="6"/>
    </row>
    <row r="123" spans="1:84" s="2" customFormat="1" x14ac:dyDescent="0.2">
      <c r="A123" s="114"/>
      <c r="B123" s="114"/>
      <c r="C123" s="114"/>
      <c r="D123" s="114"/>
      <c r="E123" s="7"/>
      <c r="F123" s="7"/>
      <c r="G123" s="7"/>
      <c r="H123" s="13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13"/>
      <c r="AB123" s="6"/>
      <c r="AC123" s="6"/>
      <c r="AD123" s="6"/>
      <c r="AE123" s="6"/>
      <c r="AF123" s="6"/>
      <c r="AG123" s="6"/>
      <c r="AH123" s="6"/>
      <c r="AI123" s="6"/>
      <c r="AJ123" s="9"/>
      <c r="AK123" s="9"/>
      <c r="AL123" s="9"/>
      <c r="AM123" s="9"/>
      <c r="AN123" s="9"/>
      <c r="AO123" s="6"/>
      <c r="AP123" s="6"/>
      <c r="AQ123" s="6"/>
      <c r="AR123" s="6"/>
      <c r="AS123" s="6"/>
      <c r="AT123" s="6"/>
      <c r="AU123" s="6"/>
      <c r="AV123" s="6"/>
      <c r="AW123" s="6"/>
      <c r="AX123" s="113"/>
      <c r="AY123" s="3"/>
      <c r="AZ123" s="3"/>
      <c r="BA123" s="3"/>
      <c r="BB123" s="3"/>
      <c r="BC123" s="4"/>
      <c r="BD123" s="4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25"/>
      <c r="BX123" s="25"/>
      <c r="BY123" s="19"/>
      <c r="BZ123" s="20"/>
      <c r="CA123" s="6"/>
      <c r="CB123" s="6"/>
      <c r="CC123" s="6"/>
      <c r="CD123" s="6"/>
      <c r="CE123" s="6"/>
      <c r="CF123" s="6"/>
    </row>
    <row r="124" spans="1:84" s="2" customFormat="1" x14ac:dyDescent="0.2">
      <c r="A124" s="114"/>
      <c r="B124" s="114"/>
      <c r="C124" s="114"/>
      <c r="D124" s="114"/>
      <c r="E124" s="7"/>
      <c r="F124" s="7"/>
      <c r="G124" s="7"/>
      <c r="H124" s="13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13"/>
      <c r="AB124" s="6"/>
      <c r="AC124" s="6"/>
      <c r="AD124" s="6"/>
      <c r="AE124" s="6"/>
      <c r="AF124" s="6"/>
      <c r="AG124" s="6"/>
      <c r="AH124" s="6"/>
      <c r="AI124" s="6"/>
      <c r="AJ124" s="9"/>
      <c r="AK124" s="9"/>
      <c r="AL124" s="9"/>
      <c r="AM124" s="9"/>
      <c r="AN124" s="9"/>
      <c r="AO124" s="6"/>
      <c r="AP124" s="6"/>
      <c r="AQ124" s="6"/>
      <c r="AR124" s="6"/>
      <c r="AS124" s="6"/>
      <c r="AT124" s="6"/>
      <c r="AU124" s="6"/>
      <c r="AV124" s="6"/>
      <c r="AW124" s="6"/>
      <c r="AX124" s="113"/>
      <c r="AY124" s="3"/>
      <c r="AZ124" s="3"/>
      <c r="BA124" s="3"/>
      <c r="BB124" s="3"/>
      <c r="BC124" s="4"/>
      <c r="BD124" s="4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25"/>
      <c r="BX124" s="25"/>
      <c r="BY124" s="19"/>
      <c r="BZ124" s="20"/>
      <c r="CA124" s="6"/>
      <c r="CB124" s="6"/>
      <c r="CC124" s="6"/>
      <c r="CD124" s="6"/>
      <c r="CE124" s="6"/>
      <c r="CF124" s="6"/>
    </row>
    <row r="125" spans="1:84" s="2" customFormat="1" x14ac:dyDescent="0.2">
      <c r="A125" s="114"/>
      <c r="B125" s="114"/>
      <c r="C125" s="114"/>
      <c r="D125" s="114"/>
      <c r="E125" s="7"/>
      <c r="F125" s="7"/>
      <c r="G125" s="7"/>
      <c r="H125" s="13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13"/>
      <c r="AB125" s="6"/>
      <c r="AC125" s="6"/>
      <c r="AD125" s="6"/>
      <c r="AE125" s="6"/>
      <c r="AF125" s="6"/>
      <c r="AG125" s="6"/>
      <c r="AH125" s="6"/>
      <c r="AI125" s="6"/>
      <c r="AJ125" s="9"/>
      <c r="AK125" s="9"/>
      <c r="AL125" s="9"/>
      <c r="AM125" s="9"/>
      <c r="AN125" s="9"/>
      <c r="AO125" s="6"/>
      <c r="AP125" s="6"/>
      <c r="AQ125" s="6"/>
      <c r="AR125" s="6"/>
      <c r="AS125" s="6"/>
      <c r="AT125" s="6"/>
      <c r="AU125" s="6"/>
      <c r="AV125" s="6"/>
      <c r="AW125" s="6"/>
      <c r="AX125" s="113"/>
      <c r="AY125" s="3"/>
      <c r="AZ125" s="3"/>
      <c r="BA125" s="3"/>
      <c r="BB125" s="3"/>
      <c r="BC125" s="4"/>
      <c r="BD125" s="4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25"/>
      <c r="BX125" s="25"/>
      <c r="BY125" s="19"/>
      <c r="BZ125" s="20"/>
      <c r="CA125" s="6"/>
      <c r="CB125" s="6"/>
      <c r="CC125" s="6"/>
      <c r="CD125" s="6"/>
      <c r="CE125" s="6"/>
      <c r="CF125" s="6"/>
    </row>
    <row r="126" spans="1:84" s="2" customFormat="1" x14ac:dyDescent="0.2">
      <c r="A126" s="114"/>
      <c r="B126" s="114"/>
      <c r="C126" s="114"/>
      <c r="D126" s="114"/>
      <c r="E126" s="7"/>
      <c r="F126" s="7"/>
      <c r="G126" s="7"/>
      <c r="H126" s="13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13"/>
      <c r="AB126" s="6"/>
      <c r="AC126" s="6"/>
      <c r="AD126" s="6"/>
      <c r="AE126" s="6"/>
      <c r="AF126" s="6"/>
      <c r="AG126" s="6"/>
      <c r="AH126" s="6"/>
      <c r="AI126" s="6"/>
      <c r="AJ126" s="9"/>
      <c r="AK126" s="9"/>
      <c r="AL126" s="9"/>
      <c r="AM126" s="9"/>
      <c r="AN126" s="9"/>
      <c r="AO126" s="6"/>
      <c r="AP126" s="6"/>
      <c r="AQ126" s="6"/>
      <c r="AR126" s="6"/>
      <c r="AS126" s="6"/>
      <c r="AT126" s="6"/>
      <c r="AU126" s="6"/>
      <c r="AV126" s="6"/>
      <c r="AW126" s="6"/>
      <c r="AX126" s="113"/>
      <c r="AY126" s="3"/>
      <c r="AZ126" s="3"/>
      <c r="BA126" s="3"/>
      <c r="BB126" s="3"/>
      <c r="BC126" s="4"/>
      <c r="BD126" s="4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25"/>
      <c r="BX126" s="25"/>
      <c r="BY126" s="19"/>
      <c r="BZ126" s="20"/>
      <c r="CA126" s="6"/>
      <c r="CB126" s="6"/>
      <c r="CC126" s="6"/>
      <c r="CD126" s="6"/>
      <c r="CE126" s="6"/>
      <c r="CF126" s="6"/>
    </row>
    <row r="127" spans="1:84" s="2" customFormat="1" x14ac:dyDescent="0.2">
      <c r="A127" s="114"/>
      <c r="B127" s="114"/>
      <c r="C127" s="114"/>
      <c r="D127" s="114"/>
      <c r="E127" s="7"/>
      <c r="F127" s="7"/>
      <c r="G127" s="7"/>
      <c r="H127" s="13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13"/>
      <c r="AB127" s="6"/>
      <c r="AC127" s="6"/>
      <c r="AD127" s="6"/>
      <c r="AE127" s="6"/>
      <c r="AF127" s="6"/>
      <c r="AG127" s="6"/>
      <c r="AH127" s="6"/>
      <c r="AI127" s="6"/>
      <c r="AJ127" s="9"/>
      <c r="AK127" s="9"/>
      <c r="AL127" s="9"/>
      <c r="AM127" s="9"/>
      <c r="AN127" s="9"/>
      <c r="AO127" s="6"/>
      <c r="AP127" s="6"/>
      <c r="AQ127" s="6"/>
      <c r="AR127" s="6"/>
      <c r="AS127" s="6"/>
      <c r="AT127" s="6"/>
      <c r="AU127" s="6"/>
      <c r="AV127" s="6"/>
      <c r="AW127" s="6"/>
      <c r="AX127" s="113"/>
      <c r="AY127" s="3"/>
      <c r="AZ127" s="3"/>
      <c r="BA127" s="3"/>
      <c r="BB127" s="3"/>
      <c r="BC127" s="4"/>
      <c r="BD127" s="4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25"/>
      <c r="BX127" s="25"/>
      <c r="BY127" s="19"/>
      <c r="BZ127" s="20"/>
      <c r="CA127" s="6"/>
      <c r="CB127" s="6"/>
      <c r="CC127" s="6"/>
      <c r="CD127" s="6"/>
      <c r="CE127" s="6"/>
      <c r="CF127" s="6"/>
    </row>
    <row r="128" spans="1:84" s="2" customFormat="1" x14ac:dyDescent="0.2">
      <c r="A128" s="114"/>
      <c r="B128" s="114"/>
      <c r="C128" s="114"/>
      <c r="D128" s="114"/>
      <c r="E128" s="7"/>
      <c r="F128" s="7"/>
      <c r="G128" s="7"/>
      <c r="H128" s="13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13"/>
      <c r="AB128" s="6"/>
      <c r="AC128" s="6"/>
      <c r="AD128" s="6"/>
      <c r="AE128" s="6"/>
      <c r="AF128" s="6"/>
      <c r="AG128" s="6"/>
      <c r="AH128" s="6"/>
      <c r="AI128" s="6"/>
      <c r="AJ128" s="9"/>
      <c r="AK128" s="9"/>
      <c r="AL128" s="9"/>
      <c r="AM128" s="9"/>
      <c r="AN128" s="9"/>
      <c r="AO128" s="6"/>
      <c r="AP128" s="6"/>
      <c r="AQ128" s="6"/>
      <c r="AR128" s="6"/>
      <c r="AS128" s="6"/>
      <c r="AT128" s="6"/>
      <c r="AU128" s="6"/>
      <c r="AV128" s="6"/>
      <c r="AW128" s="6"/>
      <c r="AX128" s="113"/>
      <c r="AY128" s="3"/>
      <c r="AZ128" s="3"/>
      <c r="BA128" s="3"/>
      <c r="BB128" s="3"/>
      <c r="BC128" s="4"/>
      <c r="BD128" s="4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25"/>
      <c r="BX128" s="25"/>
      <c r="BY128" s="19"/>
      <c r="BZ128" s="20"/>
      <c r="CA128" s="6"/>
      <c r="CB128" s="6"/>
      <c r="CC128" s="6"/>
      <c r="CD128" s="6"/>
      <c r="CE128" s="6"/>
      <c r="CF128" s="6"/>
    </row>
    <row r="129" spans="1:84" s="2" customFormat="1" x14ac:dyDescent="0.2">
      <c r="A129" s="114"/>
      <c r="B129" s="114"/>
      <c r="C129" s="114"/>
      <c r="D129" s="114"/>
      <c r="E129" s="7"/>
      <c r="F129" s="7"/>
      <c r="G129" s="7"/>
      <c r="H129" s="13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13"/>
      <c r="AB129" s="6"/>
      <c r="AC129" s="6"/>
      <c r="AD129" s="6"/>
      <c r="AE129" s="6"/>
      <c r="AF129" s="6"/>
      <c r="AG129" s="6"/>
      <c r="AH129" s="6"/>
      <c r="AI129" s="6"/>
      <c r="AJ129" s="9"/>
      <c r="AK129" s="9"/>
      <c r="AL129" s="9"/>
      <c r="AM129" s="9"/>
      <c r="AN129" s="9"/>
      <c r="AO129" s="6"/>
      <c r="AP129" s="6"/>
      <c r="AQ129" s="6"/>
      <c r="AR129" s="6"/>
      <c r="AS129" s="6"/>
      <c r="AT129" s="6"/>
      <c r="AU129" s="6"/>
      <c r="AV129" s="6"/>
      <c r="AW129" s="6"/>
      <c r="AX129" s="113"/>
      <c r="AY129" s="3"/>
      <c r="AZ129" s="3"/>
      <c r="BA129" s="3"/>
      <c r="BB129" s="3"/>
      <c r="BC129" s="4"/>
      <c r="BD129" s="4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25"/>
      <c r="BX129" s="25"/>
      <c r="BY129" s="19"/>
      <c r="BZ129" s="20"/>
      <c r="CA129" s="6"/>
      <c r="CB129" s="6"/>
      <c r="CC129" s="6"/>
      <c r="CD129" s="6"/>
      <c r="CE129" s="6"/>
      <c r="CF129" s="6"/>
    </row>
    <row r="130" spans="1:84" s="2" customFormat="1" x14ac:dyDescent="0.2">
      <c r="A130" s="114"/>
      <c r="B130" s="114"/>
      <c r="C130" s="114"/>
      <c r="D130" s="114"/>
      <c r="E130" s="7"/>
      <c r="F130" s="7"/>
      <c r="G130" s="7"/>
      <c r="H130" s="13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13"/>
      <c r="AB130" s="6"/>
      <c r="AC130" s="6"/>
      <c r="AD130" s="6"/>
      <c r="AE130" s="6"/>
      <c r="AF130" s="6"/>
      <c r="AG130" s="6"/>
      <c r="AH130" s="6"/>
      <c r="AI130" s="6"/>
      <c r="AJ130" s="9"/>
      <c r="AK130" s="9"/>
      <c r="AL130" s="9"/>
      <c r="AM130" s="9"/>
      <c r="AN130" s="9"/>
      <c r="AO130" s="6"/>
      <c r="AP130" s="6"/>
      <c r="AQ130" s="6"/>
      <c r="AR130" s="6"/>
      <c r="AS130" s="6"/>
      <c r="AT130" s="6"/>
      <c r="AU130" s="6"/>
      <c r="AV130" s="6"/>
      <c r="AW130" s="6"/>
      <c r="AX130" s="113"/>
      <c r="AY130" s="3"/>
      <c r="AZ130" s="3"/>
      <c r="BA130" s="3"/>
      <c r="BB130" s="3"/>
      <c r="BC130" s="4"/>
      <c r="BD130" s="4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25"/>
      <c r="BX130" s="25"/>
      <c r="BY130" s="19"/>
      <c r="BZ130" s="20"/>
      <c r="CA130" s="6"/>
      <c r="CB130" s="6"/>
      <c r="CC130" s="6"/>
      <c r="CD130" s="6"/>
      <c r="CE130" s="6"/>
      <c r="CF130" s="6"/>
    </row>
    <row r="131" spans="1:84" s="2" customFormat="1" x14ac:dyDescent="0.2">
      <c r="A131" s="114"/>
      <c r="B131" s="114"/>
      <c r="C131" s="114"/>
      <c r="D131" s="114"/>
      <c r="E131" s="7"/>
      <c r="F131" s="7"/>
      <c r="G131" s="7"/>
      <c r="H131" s="13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13"/>
      <c r="AB131" s="6"/>
      <c r="AC131" s="6"/>
      <c r="AD131" s="6"/>
      <c r="AE131" s="6"/>
      <c r="AF131" s="6"/>
      <c r="AG131" s="6"/>
      <c r="AH131" s="6"/>
      <c r="AI131" s="6"/>
      <c r="AJ131" s="9"/>
      <c r="AK131" s="9"/>
      <c r="AL131" s="9"/>
      <c r="AM131" s="9"/>
      <c r="AN131" s="9"/>
      <c r="AO131" s="6"/>
      <c r="AP131" s="6"/>
      <c r="AQ131" s="6"/>
      <c r="AR131" s="6"/>
      <c r="AS131" s="6"/>
      <c r="AT131" s="6"/>
      <c r="AU131" s="6"/>
      <c r="AV131" s="6"/>
      <c r="AW131" s="6"/>
      <c r="AX131" s="113"/>
      <c r="AY131" s="3"/>
      <c r="AZ131" s="3"/>
      <c r="BA131" s="3"/>
      <c r="BB131" s="3"/>
      <c r="BC131" s="4"/>
      <c r="BD131" s="4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25"/>
      <c r="BX131" s="25"/>
      <c r="BY131" s="19"/>
      <c r="BZ131" s="20"/>
      <c r="CA131" s="6"/>
      <c r="CB131" s="6"/>
      <c r="CC131" s="6"/>
      <c r="CD131" s="6"/>
      <c r="CE131" s="6"/>
      <c r="CF131" s="6"/>
    </row>
    <row r="132" spans="1:84" s="2" customFormat="1" x14ac:dyDescent="0.2">
      <c r="A132" s="114"/>
      <c r="B132" s="114"/>
      <c r="C132" s="114"/>
      <c r="D132" s="114"/>
      <c r="E132" s="7"/>
      <c r="F132" s="7"/>
      <c r="G132" s="7"/>
      <c r="H132" s="13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13"/>
      <c r="AB132" s="6"/>
      <c r="AC132" s="6"/>
      <c r="AD132" s="6"/>
      <c r="AE132" s="6"/>
      <c r="AF132" s="6"/>
      <c r="AG132" s="6"/>
      <c r="AH132" s="6"/>
      <c r="AI132" s="6"/>
      <c r="AJ132" s="9"/>
      <c r="AK132" s="9"/>
      <c r="AL132" s="9"/>
      <c r="AM132" s="9"/>
      <c r="AN132" s="9"/>
      <c r="AO132" s="6"/>
      <c r="AP132" s="6"/>
      <c r="AQ132" s="6"/>
      <c r="AR132" s="6"/>
      <c r="AS132" s="6"/>
      <c r="AT132" s="6"/>
      <c r="AU132" s="6"/>
      <c r="AV132" s="6"/>
      <c r="AW132" s="6"/>
      <c r="AX132" s="113"/>
      <c r="AY132" s="3"/>
      <c r="AZ132" s="3"/>
      <c r="BA132" s="3"/>
      <c r="BB132" s="3"/>
      <c r="BC132" s="4"/>
      <c r="BD132" s="4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25"/>
      <c r="BX132" s="25"/>
      <c r="BY132" s="19"/>
      <c r="BZ132" s="20"/>
      <c r="CA132" s="6"/>
      <c r="CB132" s="6"/>
      <c r="CC132" s="6"/>
      <c r="CD132" s="6"/>
      <c r="CE132" s="6"/>
      <c r="CF132" s="6"/>
    </row>
    <row r="133" spans="1:84" s="2" customFormat="1" x14ac:dyDescent="0.2">
      <c r="A133" s="114"/>
      <c r="B133" s="114"/>
      <c r="C133" s="114"/>
      <c r="D133" s="114"/>
      <c r="E133" s="7"/>
      <c r="F133" s="7"/>
      <c r="G133" s="7"/>
      <c r="H133" s="13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13"/>
      <c r="AB133" s="6"/>
      <c r="AC133" s="6"/>
      <c r="AD133" s="6"/>
      <c r="AE133" s="6"/>
      <c r="AF133" s="6"/>
      <c r="AG133" s="6"/>
      <c r="AH133" s="6"/>
      <c r="AI133" s="6"/>
      <c r="AJ133" s="9"/>
      <c r="AK133" s="9"/>
      <c r="AL133" s="9"/>
      <c r="AM133" s="9"/>
      <c r="AN133" s="9"/>
      <c r="AO133" s="6"/>
      <c r="AP133" s="6"/>
      <c r="AQ133" s="6"/>
      <c r="AR133" s="6"/>
      <c r="AS133" s="6"/>
      <c r="AT133" s="6"/>
      <c r="AU133" s="6"/>
      <c r="AV133" s="6"/>
      <c r="AW133" s="6"/>
      <c r="AX133" s="113"/>
      <c r="AY133" s="3"/>
      <c r="AZ133" s="3"/>
      <c r="BA133" s="3"/>
      <c r="BB133" s="3"/>
      <c r="BC133" s="4"/>
      <c r="BD133" s="4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25"/>
      <c r="BX133" s="25"/>
      <c r="BY133" s="19"/>
      <c r="BZ133" s="20"/>
      <c r="CA133" s="6"/>
      <c r="CB133" s="6"/>
      <c r="CC133" s="6"/>
      <c r="CD133" s="6"/>
      <c r="CE133" s="6"/>
      <c r="CF133" s="6"/>
    </row>
    <row r="134" spans="1:84" s="2" customFormat="1" x14ac:dyDescent="0.2">
      <c r="A134" s="114"/>
      <c r="B134" s="114"/>
      <c r="C134" s="114"/>
      <c r="D134" s="114"/>
      <c r="E134" s="7"/>
      <c r="F134" s="7"/>
      <c r="G134" s="7"/>
      <c r="H134" s="13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13"/>
      <c r="AB134" s="6"/>
      <c r="AC134" s="6"/>
      <c r="AD134" s="6"/>
      <c r="AE134" s="6"/>
      <c r="AF134" s="6"/>
      <c r="AG134" s="6"/>
      <c r="AH134" s="6"/>
      <c r="AI134" s="6"/>
      <c r="AJ134" s="9"/>
      <c r="AK134" s="9"/>
      <c r="AL134" s="9"/>
      <c r="AM134" s="9"/>
      <c r="AN134" s="9"/>
      <c r="AO134" s="6"/>
      <c r="AP134" s="6"/>
      <c r="AQ134" s="6"/>
      <c r="AR134" s="6"/>
      <c r="AS134" s="6"/>
      <c r="AT134" s="6"/>
      <c r="AU134" s="6"/>
      <c r="AV134" s="6"/>
      <c r="AW134" s="6"/>
      <c r="AX134" s="113"/>
      <c r="AY134" s="3"/>
      <c r="AZ134" s="3"/>
      <c r="BA134" s="3"/>
      <c r="BB134" s="3"/>
      <c r="BC134" s="4"/>
      <c r="BD134" s="4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25"/>
      <c r="BX134" s="25"/>
      <c r="BY134" s="19"/>
      <c r="BZ134" s="20"/>
      <c r="CA134" s="6"/>
      <c r="CB134" s="6"/>
      <c r="CC134" s="6"/>
      <c r="CD134" s="6"/>
      <c r="CE134" s="6"/>
      <c r="CF134" s="6"/>
    </row>
    <row r="135" spans="1:84" s="2" customFormat="1" x14ac:dyDescent="0.2">
      <c r="A135" s="114"/>
      <c r="B135" s="114"/>
      <c r="C135" s="114"/>
      <c r="D135" s="114"/>
      <c r="E135" s="7"/>
      <c r="F135" s="7"/>
      <c r="G135" s="7"/>
      <c r="H135" s="13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13"/>
      <c r="AB135" s="6"/>
      <c r="AC135" s="6"/>
      <c r="AD135" s="6"/>
      <c r="AE135" s="6"/>
      <c r="AF135" s="6"/>
      <c r="AG135" s="6"/>
      <c r="AH135" s="6"/>
      <c r="AI135" s="6"/>
      <c r="AJ135" s="9"/>
      <c r="AK135" s="9"/>
      <c r="AL135" s="9"/>
      <c r="AM135" s="9"/>
      <c r="AN135" s="9"/>
      <c r="AO135" s="6"/>
      <c r="AP135" s="6"/>
      <c r="AQ135" s="6"/>
      <c r="AR135" s="6"/>
      <c r="AS135" s="6"/>
      <c r="AT135" s="6"/>
      <c r="AU135" s="6"/>
      <c r="AV135" s="6"/>
      <c r="AW135" s="6"/>
      <c r="AX135" s="113"/>
      <c r="AY135" s="3"/>
      <c r="AZ135" s="3"/>
      <c r="BA135" s="3"/>
      <c r="BB135" s="3"/>
      <c r="BC135" s="4"/>
      <c r="BD135" s="4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25"/>
      <c r="BX135" s="25"/>
      <c r="BY135" s="19"/>
      <c r="BZ135" s="20"/>
      <c r="CA135" s="6"/>
      <c r="CB135" s="6"/>
      <c r="CC135" s="6"/>
      <c r="CD135" s="6"/>
      <c r="CE135" s="6"/>
      <c r="CF135" s="6"/>
    </row>
    <row r="136" spans="1:84" s="2" customFormat="1" x14ac:dyDescent="0.2">
      <c r="A136" s="114"/>
      <c r="B136" s="114"/>
      <c r="C136" s="114"/>
      <c r="D136" s="114"/>
      <c r="E136" s="7"/>
      <c r="F136" s="7"/>
      <c r="G136" s="7"/>
      <c r="H136" s="13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13"/>
      <c r="AB136" s="6"/>
      <c r="AC136" s="6"/>
      <c r="AD136" s="6"/>
      <c r="AE136" s="6"/>
      <c r="AF136" s="6"/>
      <c r="AG136" s="6"/>
      <c r="AH136" s="6"/>
      <c r="AI136" s="6"/>
      <c r="AJ136" s="9"/>
      <c r="AK136" s="9"/>
      <c r="AL136" s="9"/>
      <c r="AM136" s="9"/>
      <c r="AN136" s="9"/>
      <c r="AO136" s="6"/>
      <c r="AP136" s="6"/>
      <c r="AQ136" s="6"/>
      <c r="AR136" s="6"/>
      <c r="AS136" s="6"/>
      <c r="AT136" s="6"/>
      <c r="AU136" s="6"/>
      <c r="AV136" s="6"/>
      <c r="AW136" s="6"/>
      <c r="AX136" s="113"/>
      <c r="AY136" s="3"/>
      <c r="AZ136" s="3"/>
      <c r="BA136" s="3"/>
      <c r="BB136" s="3"/>
      <c r="BC136" s="4"/>
      <c r="BD136" s="4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25"/>
      <c r="BX136" s="25"/>
      <c r="BY136" s="19"/>
      <c r="BZ136" s="20"/>
      <c r="CA136" s="6"/>
      <c r="CB136" s="6"/>
      <c r="CC136" s="6"/>
      <c r="CD136" s="6"/>
      <c r="CE136" s="6"/>
      <c r="CF136" s="6"/>
    </row>
    <row r="137" spans="1:84" s="2" customFormat="1" x14ac:dyDescent="0.2">
      <c r="A137" s="114"/>
      <c r="B137" s="114"/>
      <c r="C137" s="114"/>
      <c r="D137" s="114"/>
      <c r="E137" s="7"/>
      <c r="F137" s="7"/>
      <c r="G137" s="7"/>
      <c r="H137" s="13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13"/>
      <c r="AB137" s="6"/>
      <c r="AC137" s="6"/>
      <c r="AD137" s="6"/>
      <c r="AE137" s="6"/>
      <c r="AF137" s="6"/>
      <c r="AG137" s="6"/>
      <c r="AH137" s="6"/>
      <c r="AI137" s="6"/>
      <c r="AJ137" s="9"/>
      <c r="AK137" s="9"/>
      <c r="AL137" s="9"/>
      <c r="AM137" s="9"/>
      <c r="AN137" s="9"/>
      <c r="AO137" s="6"/>
      <c r="AP137" s="6"/>
      <c r="AQ137" s="6"/>
      <c r="AR137" s="6"/>
      <c r="AS137" s="6"/>
      <c r="AT137" s="6"/>
      <c r="AU137" s="6"/>
      <c r="AV137" s="6"/>
      <c r="AW137" s="6"/>
      <c r="AX137" s="113"/>
      <c r="AY137" s="3"/>
      <c r="AZ137" s="3"/>
      <c r="BA137" s="3"/>
      <c r="BB137" s="3"/>
      <c r="BC137" s="4"/>
      <c r="BD137" s="4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25"/>
      <c r="BX137" s="25"/>
      <c r="BY137" s="19"/>
      <c r="BZ137" s="20"/>
      <c r="CA137" s="6"/>
      <c r="CB137" s="6"/>
      <c r="CC137" s="6"/>
      <c r="CD137" s="6"/>
      <c r="CE137" s="6"/>
      <c r="CF137" s="6"/>
    </row>
    <row r="138" spans="1:84" s="2" customFormat="1" x14ac:dyDescent="0.2">
      <c r="A138" s="114"/>
      <c r="B138" s="114"/>
      <c r="C138" s="114"/>
      <c r="D138" s="114"/>
      <c r="E138" s="7"/>
      <c r="F138" s="7"/>
      <c r="G138" s="7"/>
      <c r="H138" s="13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13"/>
      <c r="AB138" s="6"/>
      <c r="AC138" s="6"/>
      <c r="AD138" s="6"/>
      <c r="AE138" s="6"/>
      <c r="AF138" s="6"/>
      <c r="AG138" s="6"/>
      <c r="AH138" s="6"/>
      <c r="AI138" s="6"/>
      <c r="AJ138" s="9"/>
      <c r="AK138" s="9"/>
      <c r="AL138" s="9"/>
      <c r="AM138" s="9"/>
      <c r="AN138" s="9"/>
      <c r="AO138" s="6"/>
      <c r="AP138" s="6"/>
      <c r="AQ138" s="6"/>
      <c r="AR138" s="6"/>
      <c r="AS138" s="6"/>
      <c r="AT138" s="6"/>
      <c r="AU138" s="6"/>
      <c r="AV138" s="6"/>
      <c r="AW138" s="6"/>
      <c r="AX138" s="113"/>
      <c r="AY138" s="3"/>
      <c r="AZ138" s="3"/>
      <c r="BA138" s="3"/>
      <c r="BB138" s="3"/>
      <c r="BC138" s="4"/>
      <c r="BD138" s="4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25"/>
      <c r="BX138" s="25"/>
      <c r="BY138" s="19"/>
      <c r="BZ138" s="20"/>
      <c r="CA138" s="6"/>
      <c r="CB138" s="6"/>
      <c r="CC138" s="6"/>
      <c r="CD138" s="6"/>
      <c r="CE138" s="6"/>
      <c r="CF138" s="6"/>
    </row>
    <row r="139" spans="1:84" s="2" customFormat="1" x14ac:dyDescent="0.2">
      <c r="A139" s="114"/>
      <c r="B139" s="114"/>
      <c r="C139" s="114"/>
      <c r="D139" s="114"/>
      <c r="E139" s="7"/>
      <c r="F139" s="7"/>
      <c r="G139" s="7"/>
      <c r="H139" s="13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13"/>
      <c r="AB139" s="6"/>
      <c r="AC139" s="6"/>
      <c r="AD139" s="6"/>
      <c r="AE139" s="6"/>
      <c r="AF139" s="6"/>
      <c r="AG139" s="6"/>
      <c r="AH139" s="6"/>
      <c r="AI139" s="6"/>
      <c r="AJ139" s="9"/>
      <c r="AK139" s="9"/>
      <c r="AL139" s="9"/>
      <c r="AM139" s="9"/>
      <c r="AN139" s="9"/>
      <c r="AO139" s="6"/>
      <c r="AP139" s="6"/>
      <c r="AQ139" s="6"/>
      <c r="AR139" s="6"/>
      <c r="AS139" s="6"/>
      <c r="AT139" s="6"/>
      <c r="AU139" s="6"/>
      <c r="AV139" s="6"/>
      <c r="AW139" s="6"/>
      <c r="AX139" s="113"/>
      <c r="AY139" s="3"/>
      <c r="AZ139" s="3"/>
      <c r="BA139" s="3"/>
      <c r="BB139" s="3"/>
      <c r="BC139" s="4"/>
      <c r="BD139" s="4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25"/>
      <c r="BX139" s="25"/>
      <c r="BY139" s="19"/>
      <c r="BZ139" s="20"/>
      <c r="CA139" s="6"/>
      <c r="CB139" s="6"/>
      <c r="CC139" s="6"/>
      <c r="CD139" s="6"/>
      <c r="CE139" s="6"/>
      <c r="CF139" s="6"/>
    </row>
    <row r="140" spans="1:84" s="2" customFormat="1" x14ac:dyDescent="0.2">
      <c r="A140" s="114"/>
      <c r="B140" s="114"/>
      <c r="C140" s="114"/>
      <c r="D140" s="114"/>
      <c r="E140" s="7"/>
      <c r="F140" s="7"/>
      <c r="G140" s="7"/>
      <c r="H140" s="13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13"/>
      <c r="AB140" s="6"/>
      <c r="AC140" s="6"/>
      <c r="AD140" s="6"/>
      <c r="AE140" s="6"/>
      <c r="AF140" s="6"/>
      <c r="AG140" s="6"/>
      <c r="AH140" s="6"/>
      <c r="AI140" s="6"/>
      <c r="AJ140" s="9"/>
      <c r="AK140" s="9"/>
      <c r="AL140" s="9"/>
      <c r="AM140" s="9"/>
      <c r="AN140" s="9"/>
      <c r="AO140" s="6"/>
      <c r="AP140" s="6"/>
      <c r="AQ140" s="6"/>
      <c r="AR140" s="6"/>
      <c r="AS140" s="6"/>
      <c r="AT140" s="6"/>
      <c r="AU140" s="6"/>
      <c r="AV140" s="6"/>
      <c r="AW140" s="6"/>
      <c r="AX140" s="113"/>
      <c r="AY140" s="3"/>
      <c r="AZ140" s="3"/>
      <c r="BA140" s="3"/>
      <c r="BB140" s="3"/>
      <c r="BC140" s="4"/>
      <c r="BD140" s="4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25"/>
      <c r="BX140" s="25"/>
      <c r="BY140" s="19"/>
      <c r="BZ140" s="20"/>
      <c r="CA140" s="6"/>
      <c r="CB140" s="6"/>
      <c r="CC140" s="6"/>
      <c r="CD140" s="6"/>
      <c r="CE140" s="6"/>
      <c r="CF140" s="6"/>
    </row>
    <row r="141" spans="1:84" s="2" customFormat="1" x14ac:dyDescent="0.2">
      <c r="A141" s="114"/>
      <c r="B141" s="114"/>
      <c r="C141" s="114"/>
      <c r="D141" s="114"/>
      <c r="E141" s="7"/>
      <c r="F141" s="7"/>
      <c r="G141" s="7"/>
      <c r="H141" s="13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13"/>
      <c r="AB141" s="6"/>
      <c r="AC141" s="6"/>
      <c r="AD141" s="6"/>
      <c r="AE141" s="6"/>
      <c r="AF141" s="6"/>
      <c r="AG141" s="6"/>
      <c r="AH141" s="6"/>
      <c r="AI141" s="6"/>
      <c r="AJ141" s="9"/>
      <c r="AK141" s="9"/>
      <c r="AL141" s="9"/>
      <c r="AM141" s="9"/>
      <c r="AN141" s="9"/>
      <c r="AO141" s="6"/>
      <c r="AP141" s="6"/>
      <c r="AQ141" s="6"/>
      <c r="AR141" s="6"/>
      <c r="AS141" s="6"/>
      <c r="AT141" s="6"/>
      <c r="AU141" s="6"/>
      <c r="AV141" s="6"/>
      <c r="AW141" s="6"/>
      <c r="AX141" s="113"/>
      <c r="AY141" s="3"/>
      <c r="AZ141" s="3"/>
      <c r="BA141" s="3"/>
      <c r="BB141" s="3"/>
      <c r="BC141" s="4"/>
      <c r="BD141" s="4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25"/>
      <c r="BX141" s="25"/>
      <c r="BY141" s="19"/>
      <c r="BZ141" s="20"/>
      <c r="CA141" s="6"/>
      <c r="CB141" s="6"/>
      <c r="CC141" s="6"/>
      <c r="CD141" s="6"/>
      <c r="CE141" s="6"/>
      <c r="CF141" s="6"/>
    </row>
    <row r="142" spans="1:84" s="2" customFormat="1" x14ac:dyDescent="0.2">
      <c r="A142" s="114"/>
      <c r="B142" s="114"/>
      <c r="C142" s="114"/>
      <c r="D142" s="114"/>
      <c r="E142" s="7"/>
      <c r="F142" s="7"/>
      <c r="G142" s="7"/>
      <c r="H142" s="13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13"/>
      <c r="AB142" s="6"/>
      <c r="AC142" s="6"/>
      <c r="AD142" s="6"/>
      <c r="AE142" s="6"/>
      <c r="AF142" s="6"/>
      <c r="AG142" s="6"/>
      <c r="AH142" s="6"/>
      <c r="AI142" s="6"/>
      <c r="AJ142" s="9"/>
      <c r="AK142" s="9"/>
      <c r="AL142" s="9"/>
      <c r="AM142" s="9"/>
      <c r="AN142" s="9"/>
      <c r="AO142" s="6"/>
      <c r="AP142" s="6"/>
      <c r="AQ142" s="6"/>
      <c r="AR142" s="6"/>
      <c r="AS142" s="6"/>
      <c r="AT142" s="6"/>
      <c r="AU142" s="6"/>
      <c r="AV142" s="6"/>
      <c r="AW142" s="6"/>
      <c r="AX142" s="113"/>
      <c r="AY142" s="3"/>
      <c r="AZ142" s="3"/>
      <c r="BA142" s="3"/>
      <c r="BB142" s="3"/>
      <c r="BC142" s="4"/>
      <c r="BD142" s="4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25"/>
      <c r="BX142" s="25"/>
      <c r="BY142" s="19"/>
      <c r="BZ142" s="20"/>
      <c r="CA142" s="6"/>
      <c r="CB142" s="6"/>
      <c r="CC142" s="6"/>
      <c r="CD142" s="6"/>
      <c r="CE142" s="6"/>
      <c r="CF142" s="6"/>
    </row>
    <row r="143" spans="1:84" s="2" customFormat="1" x14ac:dyDescent="0.2">
      <c r="A143" s="114"/>
      <c r="B143" s="114"/>
      <c r="C143" s="114"/>
      <c r="D143" s="114"/>
      <c r="E143" s="7"/>
      <c r="F143" s="7"/>
      <c r="G143" s="7"/>
      <c r="H143" s="13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13"/>
      <c r="AB143" s="6"/>
      <c r="AC143" s="6"/>
      <c r="AD143" s="6"/>
      <c r="AE143" s="6"/>
      <c r="AF143" s="6"/>
      <c r="AG143" s="6"/>
      <c r="AH143" s="6"/>
      <c r="AI143" s="6"/>
      <c r="AJ143" s="9"/>
      <c r="AK143" s="9"/>
      <c r="AL143" s="9"/>
      <c r="AM143" s="9"/>
      <c r="AN143" s="9"/>
      <c r="AO143" s="6"/>
      <c r="AP143" s="6"/>
      <c r="AQ143" s="6"/>
      <c r="AR143" s="6"/>
      <c r="AS143" s="6"/>
      <c r="AT143" s="6"/>
      <c r="AU143" s="6"/>
      <c r="AV143" s="6"/>
      <c r="AW143" s="6"/>
      <c r="AX143" s="113"/>
      <c r="AY143" s="3"/>
      <c r="AZ143" s="3"/>
      <c r="BA143" s="3"/>
      <c r="BB143" s="3"/>
      <c r="BC143" s="4"/>
      <c r="BD143" s="4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25"/>
      <c r="BX143" s="25"/>
      <c r="BY143" s="19"/>
      <c r="BZ143" s="20"/>
      <c r="CA143" s="6"/>
      <c r="CB143" s="6"/>
      <c r="CC143" s="6"/>
      <c r="CD143" s="6"/>
      <c r="CE143" s="6"/>
      <c r="CF143" s="6"/>
    </row>
    <row r="144" spans="1:84" s="2" customFormat="1" x14ac:dyDescent="0.2">
      <c r="A144" s="114"/>
      <c r="B144" s="114"/>
      <c r="C144" s="114"/>
      <c r="D144" s="114"/>
      <c r="E144" s="7"/>
      <c r="F144" s="7"/>
      <c r="G144" s="7"/>
      <c r="H144" s="13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13"/>
      <c r="AB144" s="6"/>
      <c r="AC144" s="6"/>
      <c r="AD144" s="6"/>
      <c r="AE144" s="6"/>
      <c r="AF144" s="6"/>
      <c r="AG144" s="6"/>
      <c r="AH144" s="6"/>
      <c r="AI144" s="6"/>
      <c r="AJ144" s="9"/>
      <c r="AK144" s="9"/>
      <c r="AL144" s="9"/>
      <c r="AM144" s="9"/>
      <c r="AN144" s="9"/>
      <c r="AO144" s="6"/>
      <c r="AP144" s="6"/>
      <c r="AQ144" s="6"/>
      <c r="AR144" s="6"/>
      <c r="AS144" s="6"/>
      <c r="AT144" s="6"/>
      <c r="AU144" s="6"/>
      <c r="AV144" s="6"/>
      <c r="AW144" s="6"/>
      <c r="AX144" s="113"/>
      <c r="AY144" s="3"/>
      <c r="AZ144" s="3"/>
      <c r="BA144" s="3"/>
      <c r="BB144" s="3"/>
      <c r="BC144" s="4"/>
      <c r="BD144" s="4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25"/>
      <c r="BX144" s="25"/>
      <c r="BY144" s="19"/>
      <c r="BZ144" s="20"/>
      <c r="CA144" s="6"/>
      <c r="CB144" s="6"/>
      <c r="CC144" s="6"/>
      <c r="CD144" s="6"/>
      <c r="CE144" s="6"/>
      <c r="CF144" s="6"/>
    </row>
    <row r="145" spans="1:84" s="2" customFormat="1" x14ac:dyDescent="0.2">
      <c r="A145" s="114"/>
      <c r="B145" s="114"/>
      <c r="C145" s="114"/>
      <c r="D145" s="114"/>
      <c r="E145" s="7"/>
      <c r="F145" s="7"/>
      <c r="G145" s="7"/>
      <c r="H145" s="13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13"/>
      <c r="AB145" s="6"/>
      <c r="AC145" s="6"/>
      <c r="AD145" s="6"/>
      <c r="AE145" s="6"/>
      <c r="AF145" s="6"/>
      <c r="AG145" s="6"/>
      <c r="AH145" s="6"/>
      <c r="AI145" s="6"/>
      <c r="AJ145" s="9"/>
      <c r="AK145" s="9"/>
      <c r="AL145" s="9"/>
      <c r="AM145" s="9"/>
      <c r="AN145" s="9"/>
      <c r="AO145" s="6"/>
      <c r="AP145" s="6"/>
      <c r="AQ145" s="6"/>
      <c r="AR145" s="6"/>
      <c r="AS145" s="6"/>
      <c r="AT145" s="6"/>
      <c r="AU145" s="6"/>
      <c r="AV145" s="6"/>
      <c r="AW145" s="6"/>
      <c r="AX145" s="113"/>
      <c r="AY145" s="3"/>
      <c r="AZ145" s="3"/>
      <c r="BA145" s="3"/>
      <c r="BB145" s="3"/>
      <c r="BC145" s="4"/>
      <c r="BD145" s="4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25"/>
      <c r="BX145" s="25"/>
      <c r="BY145" s="19"/>
      <c r="BZ145" s="20"/>
      <c r="CA145" s="6"/>
      <c r="CB145" s="6"/>
      <c r="CC145" s="6"/>
      <c r="CD145" s="6"/>
      <c r="CE145" s="6"/>
      <c r="CF145" s="6"/>
    </row>
    <row r="146" spans="1:84" s="2" customFormat="1" x14ac:dyDescent="0.2">
      <c r="A146" s="114"/>
      <c r="B146" s="114"/>
      <c r="C146" s="114"/>
      <c r="D146" s="114"/>
      <c r="E146" s="7"/>
      <c r="F146" s="7"/>
      <c r="G146" s="7"/>
      <c r="H146" s="13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13"/>
      <c r="AB146" s="6"/>
      <c r="AC146" s="6"/>
      <c r="AD146" s="6"/>
      <c r="AE146" s="6"/>
      <c r="AF146" s="6"/>
      <c r="AG146" s="6"/>
      <c r="AH146" s="6"/>
      <c r="AI146" s="6"/>
      <c r="AJ146" s="9"/>
      <c r="AK146" s="9"/>
      <c r="AL146" s="9"/>
      <c r="AM146" s="9"/>
      <c r="AN146" s="9"/>
      <c r="AO146" s="6"/>
      <c r="AP146" s="6"/>
      <c r="AQ146" s="6"/>
      <c r="AR146" s="6"/>
      <c r="AS146" s="6"/>
      <c r="AT146" s="6"/>
      <c r="AU146" s="6"/>
      <c r="AV146" s="6"/>
      <c r="AW146" s="6"/>
      <c r="AX146" s="113"/>
      <c r="AY146" s="3"/>
      <c r="AZ146" s="3"/>
      <c r="BA146" s="3"/>
      <c r="BB146" s="3"/>
      <c r="BC146" s="4"/>
      <c r="BD146" s="4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25"/>
      <c r="BX146" s="25"/>
      <c r="BY146" s="19"/>
      <c r="BZ146" s="20"/>
      <c r="CA146" s="6"/>
      <c r="CB146" s="6"/>
      <c r="CC146" s="6"/>
      <c r="CD146" s="6"/>
      <c r="CE146" s="6"/>
      <c r="CF146" s="6"/>
    </row>
    <row r="147" spans="1:84" s="2" customFormat="1" x14ac:dyDescent="0.2">
      <c r="A147" s="114"/>
      <c r="B147" s="114"/>
      <c r="C147" s="114"/>
      <c r="D147" s="114"/>
      <c r="E147" s="7"/>
      <c r="F147" s="7"/>
      <c r="G147" s="7"/>
      <c r="H147" s="13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13"/>
      <c r="AB147" s="6"/>
      <c r="AC147" s="6"/>
      <c r="AD147" s="6"/>
      <c r="AE147" s="6"/>
      <c r="AF147" s="6"/>
      <c r="AG147" s="6"/>
      <c r="AH147" s="6"/>
      <c r="AI147" s="6"/>
      <c r="AJ147" s="9"/>
      <c r="AK147" s="9"/>
      <c r="AL147" s="9"/>
      <c r="AM147" s="9"/>
      <c r="AN147" s="9"/>
      <c r="AO147" s="6"/>
      <c r="AP147" s="6"/>
      <c r="AQ147" s="6"/>
      <c r="AR147" s="6"/>
      <c r="AS147" s="6"/>
      <c r="AT147" s="6"/>
      <c r="AU147" s="6"/>
      <c r="AV147" s="6"/>
      <c r="AW147" s="6"/>
      <c r="AX147" s="113"/>
      <c r="AY147" s="3"/>
      <c r="AZ147" s="3"/>
      <c r="BA147" s="3"/>
      <c r="BB147" s="3"/>
      <c r="BC147" s="4"/>
      <c r="BD147" s="4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25"/>
      <c r="BX147" s="25"/>
      <c r="BY147" s="19"/>
      <c r="BZ147" s="20"/>
      <c r="CA147" s="6"/>
      <c r="CB147" s="6"/>
      <c r="CC147" s="6"/>
      <c r="CD147" s="6"/>
      <c r="CE147" s="6"/>
      <c r="CF147" s="6"/>
    </row>
    <row r="148" spans="1:84" s="2" customFormat="1" x14ac:dyDescent="0.2">
      <c r="A148" s="114"/>
      <c r="B148" s="114"/>
      <c r="C148" s="114"/>
      <c r="D148" s="114"/>
      <c r="E148" s="7"/>
      <c r="F148" s="7"/>
      <c r="G148" s="7"/>
      <c r="H148" s="13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13"/>
      <c r="AB148" s="6"/>
      <c r="AC148" s="6"/>
      <c r="AD148" s="6"/>
      <c r="AE148" s="6"/>
      <c r="AF148" s="6"/>
      <c r="AG148" s="6"/>
      <c r="AH148" s="6"/>
      <c r="AI148" s="6"/>
      <c r="AJ148" s="9"/>
      <c r="AK148" s="9"/>
      <c r="AL148" s="9"/>
      <c r="AM148" s="9"/>
      <c r="AN148" s="9"/>
      <c r="AO148" s="6"/>
      <c r="AP148" s="6"/>
      <c r="AQ148" s="6"/>
      <c r="AR148" s="6"/>
      <c r="AS148" s="6"/>
      <c r="AT148" s="6"/>
      <c r="AU148" s="6"/>
      <c r="AV148" s="6"/>
      <c r="AW148" s="6"/>
      <c r="AX148" s="113"/>
      <c r="AY148" s="3"/>
      <c r="AZ148" s="3"/>
      <c r="BA148" s="3"/>
      <c r="BB148" s="3"/>
      <c r="BC148" s="4"/>
      <c r="BD148" s="4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25"/>
      <c r="BX148" s="25"/>
      <c r="BY148" s="19"/>
      <c r="BZ148" s="20"/>
      <c r="CA148" s="6"/>
      <c r="CB148" s="6"/>
      <c r="CC148" s="6"/>
      <c r="CD148" s="6"/>
      <c r="CE148" s="6"/>
      <c r="CF148" s="6"/>
    </row>
    <row r="149" spans="1:84" s="2" customFormat="1" x14ac:dyDescent="0.2">
      <c r="A149" s="114"/>
      <c r="B149" s="114"/>
      <c r="C149" s="114"/>
      <c r="D149" s="114"/>
      <c r="E149" s="7"/>
      <c r="F149" s="7"/>
      <c r="G149" s="7"/>
      <c r="H149" s="13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13"/>
      <c r="AB149" s="6"/>
      <c r="AC149" s="6"/>
      <c r="AD149" s="6"/>
      <c r="AE149" s="6"/>
      <c r="AF149" s="6"/>
      <c r="AG149" s="6"/>
      <c r="AH149" s="6"/>
      <c r="AI149" s="6"/>
      <c r="AJ149" s="9"/>
      <c r="AK149" s="9"/>
      <c r="AL149" s="9"/>
      <c r="AM149" s="9"/>
      <c r="AN149" s="9"/>
      <c r="AO149" s="6"/>
      <c r="AP149" s="6"/>
      <c r="AQ149" s="6"/>
      <c r="AR149" s="6"/>
      <c r="AS149" s="6"/>
      <c r="AT149" s="6"/>
      <c r="AU149" s="6"/>
      <c r="AV149" s="6"/>
      <c r="AW149" s="6"/>
      <c r="AX149" s="113"/>
      <c r="AY149" s="3"/>
      <c r="AZ149" s="3"/>
      <c r="BA149" s="3"/>
      <c r="BB149" s="3"/>
      <c r="BC149" s="4"/>
      <c r="BD149" s="4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25"/>
      <c r="BX149" s="25"/>
      <c r="BY149" s="19"/>
      <c r="BZ149" s="20"/>
      <c r="CA149" s="6"/>
      <c r="CB149" s="6"/>
      <c r="CC149" s="6"/>
      <c r="CD149" s="6"/>
      <c r="CE149" s="6"/>
      <c r="CF149" s="6"/>
    </row>
    <row r="150" spans="1:84" s="2" customFormat="1" x14ac:dyDescent="0.2">
      <c r="A150" s="114"/>
      <c r="B150" s="114"/>
      <c r="C150" s="114"/>
      <c r="D150" s="114"/>
      <c r="E150" s="7"/>
      <c r="F150" s="7"/>
      <c r="G150" s="7"/>
      <c r="H150" s="13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13"/>
      <c r="AB150" s="6"/>
      <c r="AC150" s="6"/>
      <c r="AD150" s="6"/>
      <c r="AE150" s="6"/>
      <c r="AF150" s="6"/>
      <c r="AG150" s="6"/>
      <c r="AH150" s="6"/>
      <c r="AI150" s="6"/>
      <c r="AJ150" s="9"/>
      <c r="AK150" s="9"/>
      <c r="AL150" s="9"/>
      <c r="AM150" s="9"/>
      <c r="AN150" s="9"/>
      <c r="AO150" s="6"/>
      <c r="AP150" s="6"/>
      <c r="AQ150" s="6"/>
      <c r="AR150" s="6"/>
      <c r="AS150" s="6"/>
      <c r="AT150" s="6"/>
      <c r="AU150" s="6"/>
      <c r="AV150" s="6"/>
      <c r="AW150" s="6"/>
      <c r="AX150" s="113"/>
      <c r="AY150" s="3"/>
      <c r="AZ150" s="3"/>
      <c r="BA150" s="3"/>
      <c r="BB150" s="3"/>
      <c r="BC150" s="4"/>
      <c r="BD150" s="4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25"/>
      <c r="BX150" s="25"/>
      <c r="BY150" s="19"/>
      <c r="BZ150" s="20"/>
      <c r="CA150" s="6"/>
      <c r="CB150" s="6"/>
      <c r="CC150" s="6"/>
      <c r="CD150" s="6"/>
      <c r="CE150" s="6"/>
      <c r="CF150" s="6"/>
    </row>
    <row r="151" spans="1:84" s="2" customFormat="1" x14ac:dyDescent="0.2">
      <c r="A151" s="114"/>
      <c r="B151" s="114"/>
      <c r="C151" s="114"/>
      <c r="D151" s="114"/>
      <c r="E151" s="7"/>
      <c r="F151" s="7"/>
      <c r="G151" s="7"/>
      <c r="H151" s="13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13"/>
      <c r="AB151" s="6"/>
      <c r="AC151" s="6"/>
      <c r="AD151" s="6"/>
      <c r="AE151" s="6"/>
      <c r="AF151" s="6"/>
      <c r="AG151" s="6"/>
      <c r="AH151" s="6"/>
      <c r="AI151" s="6"/>
      <c r="AJ151" s="9"/>
      <c r="AK151" s="9"/>
      <c r="AL151" s="9"/>
      <c r="AM151" s="9"/>
      <c r="AN151" s="9"/>
      <c r="AO151" s="6"/>
      <c r="AP151" s="6"/>
      <c r="AQ151" s="6"/>
      <c r="AR151" s="6"/>
      <c r="AS151" s="6"/>
      <c r="AT151" s="6"/>
      <c r="AU151" s="6"/>
      <c r="AV151" s="6"/>
      <c r="AW151" s="6"/>
      <c r="AX151" s="113"/>
      <c r="AY151" s="3"/>
      <c r="AZ151" s="3"/>
      <c r="BA151" s="3"/>
      <c r="BB151" s="3"/>
      <c r="BC151" s="4"/>
      <c r="BD151" s="4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25"/>
      <c r="BX151" s="25"/>
      <c r="BY151" s="19"/>
      <c r="BZ151" s="20"/>
      <c r="CA151" s="6"/>
      <c r="CB151" s="6"/>
      <c r="CC151" s="6"/>
      <c r="CD151" s="6"/>
      <c r="CE151" s="6"/>
      <c r="CF151" s="6"/>
    </row>
    <row r="152" spans="1:84" s="2" customFormat="1" x14ac:dyDescent="0.2">
      <c r="A152" s="114"/>
      <c r="B152" s="114"/>
      <c r="C152" s="114"/>
      <c r="D152" s="114"/>
      <c r="E152" s="7"/>
      <c r="F152" s="7"/>
      <c r="G152" s="7"/>
      <c r="H152" s="13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13"/>
      <c r="AB152" s="6"/>
      <c r="AC152" s="6"/>
      <c r="AD152" s="6"/>
      <c r="AE152" s="6"/>
      <c r="AF152" s="6"/>
      <c r="AG152" s="6"/>
      <c r="AH152" s="6"/>
      <c r="AI152" s="6"/>
      <c r="AJ152" s="9"/>
      <c r="AK152" s="9"/>
      <c r="AL152" s="9"/>
      <c r="AM152" s="9"/>
      <c r="AN152" s="9"/>
      <c r="AO152" s="6"/>
      <c r="AP152" s="6"/>
      <c r="AQ152" s="6"/>
      <c r="AR152" s="6"/>
      <c r="AS152" s="6"/>
      <c r="AT152" s="6"/>
      <c r="AU152" s="6"/>
      <c r="AV152" s="6"/>
      <c r="AW152" s="6"/>
      <c r="AX152" s="113"/>
      <c r="AY152" s="3"/>
      <c r="AZ152" s="3"/>
      <c r="BA152" s="3"/>
      <c r="BB152" s="3"/>
      <c r="BC152" s="4"/>
      <c r="BD152" s="4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25"/>
      <c r="BX152" s="25"/>
      <c r="BY152" s="19"/>
      <c r="BZ152" s="20"/>
      <c r="CA152" s="6"/>
      <c r="CB152" s="6"/>
      <c r="CC152" s="6"/>
      <c r="CD152" s="6"/>
      <c r="CE152" s="6"/>
      <c r="CF152" s="6"/>
    </row>
    <row r="153" spans="1:84" s="2" customFormat="1" x14ac:dyDescent="0.2">
      <c r="A153" s="114"/>
      <c r="B153" s="114"/>
      <c r="C153" s="114"/>
      <c r="D153" s="114"/>
      <c r="E153" s="7"/>
      <c r="F153" s="7"/>
      <c r="G153" s="7"/>
      <c r="H153" s="13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13"/>
      <c r="AB153" s="6"/>
      <c r="AC153" s="6"/>
      <c r="AD153" s="6"/>
      <c r="AE153" s="6"/>
      <c r="AF153" s="6"/>
      <c r="AG153" s="6"/>
      <c r="AH153" s="6"/>
      <c r="AI153" s="6"/>
      <c r="AJ153" s="9"/>
      <c r="AK153" s="9"/>
      <c r="AL153" s="9"/>
      <c r="AM153" s="9"/>
      <c r="AN153" s="9"/>
      <c r="AO153" s="6"/>
      <c r="AP153" s="6"/>
      <c r="AQ153" s="6"/>
      <c r="AR153" s="6"/>
      <c r="AS153" s="6"/>
      <c r="AT153" s="6"/>
      <c r="AU153" s="6"/>
      <c r="AV153" s="6"/>
      <c r="AW153" s="6"/>
      <c r="AX153" s="113"/>
      <c r="AY153" s="3"/>
      <c r="AZ153" s="3"/>
      <c r="BA153" s="3"/>
      <c r="BB153" s="3"/>
      <c r="BC153" s="4"/>
      <c r="BD153" s="4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25"/>
      <c r="BX153" s="25"/>
      <c r="BY153" s="19"/>
      <c r="BZ153" s="20"/>
      <c r="CA153" s="6"/>
      <c r="CB153" s="6"/>
      <c r="CC153" s="6"/>
      <c r="CD153" s="6"/>
      <c r="CE153" s="6"/>
      <c r="CF153" s="6"/>
    </row>
    <row r="154" spans="1:84" s="2" customFormat="1" x14ac:dyDescent="0.2">
      <c r="A154" s="114"/>
      <c r="B154" s="114"/>
      <c r="C154" s="114"/>
      <c r="D154" s="114"/>
      <c r="E154" s="7"/>
      <c r="F154" s="7"/>
      <c r="G154" s="7"/>
      <c r="H154" s="13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13"/>
      <c r="AB154" s="6"/>
      <c r="AC154" s="6"/>
      <c r="AD154" s="6"/>
      <c r="AE154" s="6"/>
      <c r="AF154" s="6"/>
      <c r="AG154" s="6"/>
      <c r="AH154" s="6"/>
      <c r="AI154" s="6"/>
      <c r="AJ154" s="9"/>
      <c r="AK154" s="9"/>
      <c r="AL154" s="9"/>
      <c r="AM154" s="9"/>
      <c r="AN154" s="9"/>
      <c r="AO154" s="6"/>
      <c r="AP154" s="6"/>
      <c r="AQ154" s="6"/>
      <c r="AR154" s="6"/>
      <c r="AS154" s="6"/>
      <c r="AT154" s="6"/>
      <c r="AU154" s="6"/>
      <c r="AV154" s="6"/>
      <c r="AW154" s="6"/>
      <c r="AX154" s="113"/>
      <c r="AY154" s="3"/>
      <c r="AZ154" s="3"/>
      <c r="BA154" s="3"/>
      <c r="BB154" s="3"/>
      <c r="BC154" s="4"/>
      <c r="BD154" s="4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25"/>
      <c r="BX154" s="25"/>
      <c r="BY154" s="19"/>
      <c r="BZ154" s="20"/>
      <c r="CA154" s="6"/>
      <c r="CB154" s="6"/>
      <c r="CC154" s="6"/>
      <c r="CD154" s="6"/>
      <c r="CE154" s="6"/>
      <c r="CF154" s="6"/>
    </row>
    <row r="155" spans="1:84" s="2" customFormat="1" x14ac:dyDescent="0.2">
      <c r="A155" s="114"/>
      <c r="B155" s="114"/>
      <c r="C155" s="114"/>
      <c r="D155" s="114"/>
      <c r="E155" s="7"/>
      <c r="F155" s="7"/>
      <c r="G155" s="7"/>
      <c r="H155" s="13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13"/>
      <c r="AB155" s="6"/>
      <c r="AC155" s="6"/>
      <c r="AD155" s="6"/>
      <c r="AE155" s="6"/>
      <c r="AF155" s="6"/>
      <c r="AG155" s="6"/>
      <c r="AH155" s="6"/>
      <c r="AI155" s="6"/>
      <c r="AJ155" s="9"/>
      <c r="AK155" s="9"/>
      <c r="AL155" s="9"/>
      <c r="AM155" s="9"/>
      <c r="AN155" s="9"/>
      <c r="AO155" s="6"/>
      <c r="AP155" s="6"/>
      <c r="AQ155" s="6"/>
      <c r="AR155" s="6"/>
      <c r="AS155" s="6"/>
      <c r="AT155" s="6"/>
      <c r="AU155" s="6"/>
      <c r="AV155" s="6"/>
      <c r="AW155" s="6"/>
      <c r="AX155" s="113"/>
      <c r="AY155" s="3"/>
      <c r="AZ155" s="3"/>
      <c r="BA155" s="3"/>
      <c r="BB155" s="3"/>
      <c r="BC155" s="4"/>
      <c r="BD155" s="4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25"/>
      <c r="BX155" s="25"/>
      <c r="BY155" s="19"/>
      <c r="BZ155" s="20"/>
      <c r="CA155" s="6"/>
      <c r="CB155" s="6"/>
      <c r="CC155" s="6"/>
      <c r="CD155" s="6"/>
      <c r="CE155" s="6"/>
      <c r="CF155" s="6"/>
    </row>
    <row r="156" spans="1:84" s="2" customFormat="1" x14ac:dyDescent="0.2">
      <c r="A156" s="114"/>
      <c r="B156" s="114"/>
      <c r="C156" s="114"/>
      <c r="D156" s="114"/>
      <c r="E156" s="7"/>
      <c r="F156" s="7"/>
      <c r="G156" s="7"/>
      <c r="H156" s="13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13"/>
      <c r="AB156" s="6"/>
      <c r="AC156" s="6"/>
      <c r="AD156" s="6"/>
      <c r="AE156" s="6"/>
      <c r="AF156" s="6"/>
      <c r="AG156" s="6"/>
      <c r="AH156" s="6"/>
      <c r="AI156" s="6"/>
      <c r="AJ156" s="9"/>
      <c r="AK156" s="9"/>
      <c r="AL156" s="9"/>
      <c r="AM156" s="9"/>
      <c r="AN156" s="9"/>
      <c r="AO156" s="6"/>
      <c r="AP156" s="6"/>
      <c r="AQ156" s="6"/>
      <c r="AR156" s="6"/>
      <c r="AS156" s="6"/>
      <c r="AT156" s="6"/>
      <c r="AU156" s="6"/>
      <c r="AV156" s="6"/>
      <c r="AW156" s="6"/>
      <c r="AX156" s="113"/>
      <c r="AY156" s="3"/>
      <c r="AZ156" s="3"/>
      <c r="BA156" s="3"/>
      <c r="BB156" s="3"/>
      <c r="BC156" s="4"/>
      <c r="BD156" s="4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25"/>
      <c r="BX156" s="25"/>
      <c r="BY156" s="19"/>
      <c r="BZ156" s="20"/>
      <c r="CA156" s="6"/>
      <c r="CB156" s="6"/>
      <c r="CC156" s="6"/>
      <c r="CD156" s="6"/>
      <c r="CE156" s="6"/>
      <c r="CF156" s="6"/>
    </row>
    <row r="157" spans="1:84" s="2" customFormat="1" x14ac:dyDescent="0.2">
      <c r="A157" s="114"/>
      <c r="B157" s="114"/>
      <c r="C157" s="114"/>
      <c r="D157" s="114"/>
      <c r="E157" s="7"/>
      <c r="F157" s="7"/>
      <c r="G157" s="7"/>
      <c r="H157" s="13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13"/>
      <c r="AB157" s="6"/>
      <c r="AC157" s="6"/>
      <c r="AD157" s="6"/>
      <c r="AE157" s="6"/>
      <c r="AF157" s="6"/>
      <c r="AG157" s="6"/>
      <c r="AH157" s="6"/>
      <c r="AI157" s="6"/>
      <c r="AJ157" s="9"/>
      <c r="AK157" s="9"/>
      <c r="AL157" s="9"/>
      <c r="AM157" s="9"/>
      <c r="AN157" s="9"/>
      <c r="AO157" s="6"/>
      <c r="AP157" s="6"/>
      <c r="AQ157" s="6"/>
      <c r="AR157" s="6"/>
      <c r="AS157" s="6"/>
      <c r="AT157" s="6"/>
      <c r="AU157" s="6"/>
      <c r="AV157" s="6"/>
      <c r="AW157" s="6"/>
      <c r="AX157" s="113"/>
      <c r="AY157" s="3"/>
      <c r="AZ157" s="3"/>
      <c r="BA157" s="3"/>
      <c r="BB157" s="3"/>
      <c r="BC157" s="4"/>
      <c r="BD157" s="4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25"/>
      <c r="BX157" s="25"/>
      <c r="BY157" s="19"/>
      <c r="BZ157" s="20"/>
      <c r="CA157" s="6"/>
      <c r="CB157" s="6"/>
      <c r="CC157" s="6"/>
      <c r="CD157" s="6"/>
      <c r="CE157" s="6"/>
      <c r="CF157" s="6"/>
    </row>
    <row r="158" spans="1:84" s="2" customFormat="1" x14ac:dyDescent="0.2">
      <c r="A158" s="114"/>
      <c r="B158" s="114"/>
      <c r="C158" s="114"/>
      <c r="D158" s="114"/>
      <c r="E158" s="7"/>
      <c r="F158" s="7"/>
      <c r="G158" s="7"/>
      <c r="H158" s="13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13"/>
      <c r="AB158" s="6"/>
      <c r="AC158" s="6"/>
      <c r="AD158" s="6"/>
      <c r="AE158" s="6"/>
      <c r="AF158" s="6"/>
      <c r="AG158" s="6"/>
      <c r="AH158" s="6"/>
      <c r="AI158" s="6"/>
      <c r="AJ158" s="9"/>
      <c r="AK158" s="9"/>
      <c r="AL158" s="9"/>
      <c r="AM158" s="9"/>
      <c r="AN158" s="9"/>
      <c r="AO158" s="6"/>
      <c r="AP158" s="6"/>
      <c r="AQ158" s="6"/>
      <c r="AR158" s="6"/>
      <c r="AS158" s="6"/>
      <c r="AT158" s="6"/>
      <c r="AU158" s="6"/>
      <c r="AV158" s="6"/>
      <c r="AW158" s="6"/>
      <c r="AX158" s="113"/>
      <c r="AY158" s="3"/>
      <c r="AZ158" s="3"/>
      <c r="BA158" s="3"/>
      <c r="BB158" s="3"/>
      <c r="BC158" s="4"/>
      <c r="BD158" s="4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25"/>
      <c r="BX158" s="25"/>
      <c r="BY158" s="19"/>
      <c r="BZ158" s="20"/>
      <c r="CA158" s="6"/>
      <c r="CB158" s="6"/>
      <c r="CC158" s="6"/>
      <c r="CD158" s="6"/>
      <c r="CE158" s="6"/>
      <c r="CF158" s="6"/>
    </row>
    <row r="159" spans="1:84" s="2" customFormat="1" x14ac:dyDescent="0.2">
      <c r="A159" s="114"/>
      <c r="B159" s="114"/>
      <c r="C159" s="114"/>
      <c r="D159" s="114"/>
      <c r="E159" s="7"/>
      <c r="F159" s="7"/>
      <c r="G159" s="7"/>
      <c r="H159" s="13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13"/>
      <c r="AB159" s="6"/>
      <c r="AC159" s="6"/>
      <c r="AD159" s="6"/>
      <c r="AE159" s="6"/>
      <c r="AF159" s="6"/>
      <c r="AG159" s="6"/>
      <c r="AH159" s="6"/>
      <c r="AI159" s="6"/>
      <c r="AJ159" s="9"/>
      <c r="AK159" s="9"/>
      <c r="AL159" s="9"/>
      <c r="AM159" s="9"/>
      <c r="AN159" s="9"/>
      <c r="AO159" s="6"/>
      <c r="AP159" s="6"/>
      <c r="AQ159" s="6"/>
      <c r="AR159" s="6"/>
      <c r="AS159" s="6"/>
      <c r="AT159" s="6"/>
      <c r="AU159" s="6"/>
      <c r="AV159" s="6"/>
      <c r="AW159" s="6"/>
      <c r="AX159" s="113"/>
      <c r="AY159" s="3"/>
      <c r="AZ159" s="3"/>
      <c r="BA159" s="3"/>
      <c r="BB159" s="3"/>
      <c r="BC159" s="4"/>
      <c r="BD159" s="4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25"/>
      <c r="BX159" s="25"/>
      <c r="BY159" s="19"/>
      <c r="BZ159" s="20"/>
      <c r="CA159" s="6"/>
      <c r="CB159" s="6"/>
      <c r="CC159" s="6"/>
      <c r="CD159" s="6"/>
      <c r="CE159" s="6"/>
      <c r="CF159" s="6"/>
    </row>
    <row r="160" spans="1:84" s="2" customFormat="1" x14ac:dyDescent="0.2">
      <c r="A160" s="114"/>
      <c r="B160" s="114"/>
      <c r="C160" s="114"/>
      <c r="D160" s="114"/>
      <c r="E160" s="7"/>
      <c r="F160" s="7"/>
      <c r="G160" s="7"/>
      <c r="H160" s="13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13"/>
      <c r="AB160" s="6"/>
      <c r="AC160" s="6"/>
      <c r="AD160" s="6"/>
      <c r="AE160" s="6"/>
      <c r="AF160" s="6"/>
      <c r="AG160" s="6"/>
      <c r="AH160" s="6"/>
      <c r="AI160" s="6"/>
      <c r="AJ160" s="9"/>
      <c r="AK160" s="9"/>
      <c r="AL160" s="9"/>
      <c r="AM160" s="9"/>
      <c r="AN160" s="9"/>
      <c r="AO160" s="6"/>
      <c r="AP160" s="6"/>
      <c r="AQ160" s="6"/>
      <c r="AR160" s="6"/>
      <c r="AS160" s="6"/>
      <c r="AT160" s="6"/>
      <c r="AU160" s="6"/>
      <c r="AV160" s="6"/>
      <c r="AW160" s="6"/>
      <c r="AX160" s="113"/>
      <c r="AY160" s="3"/>
      <c r="AZ160" s="3"/>
      <c r="BA160" s="3"/>
      <c r="BB160" s="3"/>
      <c r="BC160" s="4"/>
      <c r="BD160" s="4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25"/>
      <c r="BX160" s="25"/>
      <c r="BY160" s="19"/>
      <c r="BZ160" s="20"/>
      <c r="CA160" s="6"/>
      <c r="CB160" s="6"/>
      <c r="CC160" s="6"/>
      <c r="CD160" s="6"/>
      <c r="CE160" s="6"/>
      <c r="CF160" s="6"/>
    </row>
    <row r="161" spans="1:84" s="2" customFormat="1" x14ac:dyDescent="0.2">
      <c r="A161" s="114"/>
      <c r="B161" s="114"/>
      <c r="C161" s="114"/>
      <c r="D161" s="114"/>
      <c r="E161" s="7"/>
      <c r="F161" s="7"/>
      <c r="G161" s="7"/>
      <c r="H161" s="13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13"/>
      <c r="AB161" s="6"/>
      <c r="AC161" s="6"/>
      <c r="AD161" s="6"/>
      <c r="AE161" s="6"/>
      <c r="AF161" s="6"/>
      <c r="AG161" s="6"/>
      <c r="AH161" s="6"/>
      <c r="AI161" s="6"/>
      <c r="AJ161" s="9"/>
      <c r="AK161" s="9"/>
      <c r="AL161" s="9"/>
      <c r="AM161" s="9"/>
      <c r="AN161" s="9"/>
      <c r="AO161" s="6"/>
      <c r="AP161" s="6"/>
      <c r="AQ161" s="6"/>
      <c r="AR161" s="6"/>
      <c r="AS161" s="6"/>
      <c r="AT161" s="6"/>
      <c r="AU161" s="6"/>
      <c r="AV161" s="6"/>
      <c r="AW161" s="6"/>
      <c r="AX161" s="113"/>
      <c r="AY161" s="3"/>
      <c r="AZ161" s="3"/>
      <c r="BA161" s="3"/>
      <c r="BB161" s="3"/>
      <c r="BC161" s="4"/>
      <c r="BD161" s="4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25"/>
      <c r="BX161" s="25"/>
      <c r="BY161" s="19"/>
      <c r="BZ161" s="20"/>
      <c r="CA161" s="6"/>
      <c r="CB161" s="6"/>
      <c r="CC161" s="6"/>
      <c r="CD161" s="6"/>
      <c r="CE161" s="6"/>
      <c r="CF161" s="6"/>
    </row>
    <row r="162" spans="1:84" s="2" customFormat="1" x14ac:dyDescent="0.2">
      <c r="A162" s="114"/>
      <c r="B162" s="114"/>
      <c r="C162" s="114"/>
      <c r="D162" s="114"/>
      <c r="E162" s="7"/>
      <c r="F162" s="7"/>
      <c r="G162" s="7"/>
      <c r="H162" s="13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13"/>
      <c r="AB162" s="6"/>
      <c r="AC162" s="6"/>
      <c r="AD162" s="6"/>
      <c r="AE162" s="6"/>
      <c r="AF162" s="6"/>
      <c r="AG162" s="6"/>
      <c r="AH162" s="6"/>
      <c r="AI162" s="6"/>
      <c r="AJ162" s="9"/>
      <c r="AK162" s="9"/>
      <c r="AL162" s="9"/>
      <c r="AM162" s="9"/>
      <c r="AN162" s="9"/>
      <c r="AO162" s="6"/>
      <c r="AP162" s="6"/>
      <c r="AQ162" s="6"/>
      <c r="AR162" s="6"/>
      <c r="AS162" s="6"/>
      <c r="AT162" s="6"/>
      <c r="AU162" s="6"/>
      <c r="AV162" s="6"/>
      <c r="AW162" s="6"/>
      <c r="AX162" s="113"/>
      <c r="AY162" s="3"/>
      <c r="AZ162" s="3"/>
      <c r="BA162" s="3"/>
      <c r="BB162" s="3"/>
      <c r="BC162" s="4"/>
      <c r="BD162" s="4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25"/>
      <c r="BX162" s="25"/>
      <c r="BY162" s="19"/>
      <c r="BZ162" s="20"/>
      <c r="CA162" s="6"/>
      <c r="CB162" s="6"/>
      <c r="CC162" s="6"/>
      <c r="CD162" s="6"/>
      <c r="CE162" s="6"/>
      <c r="CF162" s="6"/>
    </row>
    <row r="163" spans="1:84" s="2" customFormat="1" x14ac:dyDescent="0.2">
      <c r="A163" s="114"/>
      <c r="B163" s="114"/>
      <c r="C163" s="114"/>
      <c r="D163" s="114"/>
      <c r="E163" s="7"/>
      <c r="F163" s="7"/>
      <c r="G163" s="7"/>
      <c r="H163" s="13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13"/>
      <c r="AB163" s="6"/>
      <c r="AC163" s="6"/>
      <c r="AD163" s="6"/>
      <c r="AE163" s="6"/>
      <c r="AF163" s="6"/>
      <c r="AG163" s="6"/>
      <c r="AH163" s="6"/>
      <c r="AI163" s="6"/>
      <c r="AJ163" s="9"/>
      <c r="AK163" s="9"/>
      <c r="AL163" s="9"/>
      <c r="AM163" s="9"/>
      <c r="AN163" s="9"/>
      <c r="AO163" s="6"/>
      <c r="AP163" s="6"/>
      <c r="AQ163" s="6"/>
      <c r="AR163" s="6"/>
      <c r="AS163" s="6"/>
      <c r="AT163" s="6"/>
      <c r="AU163" s="6"/>
      <c r="AV163" s="6"/>
      <c r="AW163" s="6"/>
      <c r="AX163" s="113"/>
      <c r="AY163" s="3"/>
      <c r="AZ163" s="3"/>
      <c r="BA163" s="3"/>
      <c r="BB163" s="3"/>
      <c r="BC163" s="4"/>
      <c r="BD163" s="4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25"/>
      <c r="BX163" s="25"/>
      <c r="BY163" s="19"/>
      <c r="BZ163" s="20"/>
      <c r="CA163" s="6"/>
      <c r="CB163" s="6"/>
      <c r="CC163" s="6"/>
      <c r="CD163" s="6"/>
      <c r="CE163" s="6"/>
      <c r="CF163" s="6"/>
    </row>
    <row r="164" spans="1:84" s="2" customFormat="1" x14ac:dyDescent="0.2">
      <c r="A164" s="114"/>
      <c r="B164" s="114"/>
      <c r="C164" s="114"/>
      <c r="D164" s="114"/>
      <c r="E164" s="7"/>
      <c r="F164" s="7"/>
      <c r="G164" s="7"/>
      <c r="H164" s="13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13"/>
      <c r="AB164" s="6"/>
      <c r="AC164" s="6"/>
      <c r="AD164" s="6"/>
      <c r="AE164" s="6"/>
      <c r="AF164" s="6"/>
      <c r="AG164" s="6"/>
      <c r="AH164" s="6"/>
      <c r="AI164" s="6"/>
      <c r="AJ164" s="9"/>
      <c r="AK164" s="9"/>
      <c r="AL164" s="9"/>
      <c r="AM164" s="9"/>
      <c r="AN164" s="9"/>
      <c r="AO164" s="6"/>
      <c r="AP164" s="6"/>
      <c r="AQ164" s="6"/>
      <c r="AR164" s="6"/>
      <c r="AS164" s="6"/>
      <c r="AT164" s="6"/>
      <c r="AU164" s="6"/>
      <c r="AV164" s="6"/>
      <c r="AW164" s="6"/>
      <c r="AX164" s="113"/>
      <c r="AY164" s="3"/>
      <c r="AZ164" s="3"/>
      <c r="BA164" s="3"/>
      <c r="BB164" s="3"/>
      <c r="BC164" s="4"/>
      <c r="BD164" s="4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25"/>
      <c r="BX164" s="25"/>
      <c r="BY164" s="19"/>
      <c r="BZ164" s="20"/>
      <c r="CA164" s="6"/>
      <c r="CB164" s="6"/>
      <c r="CC164" s="6"/>
      <c r="CD164" s="6"/>
      <c r="CE164" s="6"/>
      <c r="CF164" s="6"/>
    </row>
    <row r="165" spans="1:84" s="2" customFormat="1" x14ac:dyDescent="0.2">
      <c r="A165" s="114"/>
      <c r="B165" s="114"/>
      <c r="C165" s="114"/>
      <c r="D165" s="114"/>
      <c r="E165" s="7"/>
      <c r="F165" s="7"/>
      <c r="G165" s="7"/>
      <c r="H165" s="13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13"/>
      <c r="AB165" s="6"/>
      <c r="AC165" s="6"/>
      <c r="AD165" s="6"/>
      <c r="AE165" s="6"/>
      <c r="AF165" s="6"/>
      <c r="AG165" s="6"/>
      <c r="AH165" s="6"/>
      <c r="AI165" s="6"/>
      <c r="AJ165" s="9"/>
      <c r="AK165" s="9"/>
      <c r="AL165" s="9"/>
      <c r="AM165" s="9"/>
      <c r="AN165" s="9"/>
      <c r="AO165" s="6"/>
      <c r="AP165" s="6"/>
      <c r="AQ165" s="6"/>
      <c r="AR165" s="6"/>
      <c r="AS165" s="6"/>
      <c r="AT165" s="6"/>
      <c r="AU165" s="6"/>
      <c r="AV165" s="6"/>
      <c r="AW165" s="6"/>
      <c r="AX165" s="113"/>
      <c r="AY165" s="3"/>
      <c r="AZ165" s="3"/>
      <c r="BA165" s="3"/>
      <c r="BB165" s="3"/>
      <c r="BC165" s="4"/>
      <c r="BD165" s="4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25"/>
      <c r="BX165" s="25"/>
      <c r="BY165" s="19"/>
      <c r="BZ165" s="20"/>
      <c r="CA165" s="6"/>
      <c r="CB165" s="6"/>
      <c r="CC165" s="6"/>
      <c r="CD165" s="6"/>
      <c r="CE165" s="6"/>
      <c r="CF165" s="6"/>
    </row>
    <row r="166" spans="1:84" s="2" customFormat="1" x14ac:dyDescent="0.2">
      <c r="A166" s="114"/>
      <c r="B166" s="114"/>
      <c r="C166" s="114"/>
      <c r="D166" s="114"/>
      <c r="E166" s="7"/>
      <c r="F166" s="7"/>
      <c r="G166" s="7"/>
      <c r="H166" s="13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13"/>
      <c r="AB166" s="6"/>
      <c r="AC166" s="6"/>
      <c r="AD166" s="6"/>
      <c r="AE166" s="6"/>
      <c r="AF166" s="6"/>
      <c r="AG166" s="6"/>
      <c r="AH166" s="6"/>
      <c r="AI166" s="6"/>
      <c r="AJ166" s="9"/>
      <c r="AK166" s="9"/>
      <c r="AL166" s="9"/>
      <c r="AM166" s="9"/>
      <c r="AN166" s="9"/>
      <c r="AO166" s="6"/>
      <c r="AP166" s="6"/>
      <c r="AQ166" s="6"/>
      <c r="AR166" s="6"/>
      <c r="AS166" s="6"/>
      <c r="AT166" s="6"/>
      <c r="AU166" s="6"/>
      <c r="AV166" s="6"/>
      <c r="AW166" s="6"/>
      <c r="AX166" s="113"/>
      <c r="AY166" s="3"/>
      <c r="AZ166" s="3"/>
      <c r="BA166" s="3"/>
      <c r="BB166" s="3"/>
      <c r="BC166" s="4"/>
      <c r="BD166" s="4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25"/>
      <c r="BX166" s="25"/>
      <c r="BY166" s="19"/>
      <c r="BZ166" s="20"/>
      <c r="CA166" s="6"/>
      <c r="CB166" s="6"/>
      <c r="CC166" s="6"/>
      <c r="CD166" s="6"/>
      <c r="CE166" s="6"/>
      <c r="CF166" s="6"/>
    </row>
    <row r="167" spans="1:84" s="2" customFormat="1" x14ac:dyDescent="0.2">
      <c r="A167" s="114"/>
      <c r="B167" s="114"/>
      <c r="C167" s="114"/>
      <c r="D167" s="114"/>
      <c r="E167" s="7"/>
      <c r="F167" s="7"/>
      <c r="G167" s="7"/>
      <c r="H167" s="13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13"/>
      <c r="AB167" s="6"/>
      <c r="AC167" s="6"/>
      <c r="AD167" s="6"/>
      <c r="AE167" s="6"/>
      <c r="AF167" s="6"/>
      <c r="AG167" s="6"/>
      <c r="AH167" s="6"/>
      <c r="AI167" s="6"/>
      <c r="AJ167" s="9"/>
      <c r="AK167" s="9"/>
      <c r="AL167" s="9"/>
      <c r="AM167" s="9"/>
      <c r="AN167" s="9"/>
      <c r="AO167" s="6"/>
      <c r="AP167" s="6"/>
      <c r="AQ167" s="6"/>
      <c r="AR167" s="6"/>
      <c r="AS167" s="6"/>
      <c r="AT167" s="6"/>
      <c r="AU167" s="6"/>
      <c r="AV167" s="6"/>
      <c r="AW167" s="6"/>
      <c r="AX167" s="113"/>
      <c r="AY167" s="3"/>
      <c r="AZ167" s="3"/>
      <c r="BA167" s="3"/>
      <c r="BB167" s="3"/>
      <c r="BC167" s="4"/>
      <c r="BD167" s="4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25"/>
      <c r="BX167" s="25"/>
      <c r="BY167" s="19"/>
      <c r="BZ167" s="20"/>
      <c r="CA167" s="6"/>
      <c r="CB167" s="6"/>
      <c r="CC167" s="6"/>
      <c r="CD167" s="6"/>
      <c r="CE167" s="6"/>
      <c r="CF167" s="6"/>
    </row>
    <row r="168" spans="1:84" s="2" customFormat="1" x14ac:dyDescent="0.2">
      <c r="A168" s="114"/>
      <c r="B168" s="114"/>
      <c r="C168" s="114"/>
      <c r="D168" s="114"/>
      <c r="E168" s="7"/>
      <c r="F168" s="7"/>
      <c r="G168" s="7"/>
      <c r="H168" s="13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13"/>
      <c r="AB168" s="6"/>
      <c r="AC168" s="6"/>
      <c r="AD168" s="6"/>
      <c r="AE168" s="6"/>
      <c r="AF168" s="6"/>
      <c r="AG168" s="6"/>
      <c r="AH168" s="6"/>
      <c r="AI168" s="6"/>
      <c r="AJ168" s="9"/>
      <c r="AK168" s="9"/>
      <c r="AL168" s="9"/>
      <c r="AM168" s="9"/>
      <c r="AN168" s="9"/>
      <c r="AO168" s="6"/>
      <c r="AP168" s="6"/>
      <c r="AQ168" s="6"/>
      <c r="AR168" s="6"/>
      <c r="AS168" s="6"/>
      <c r="AT168" s="6"/>
      <c r="AU168" s="6"/>
      <c r="AV168" s="6"/>
      <c r="AW168" s="6"/>
      <c r="AX168" s="113"/>
      <c r="AY168" s="3"/>
      <c r="AZ168" s="3"/>
      <c r="BA168" s="3"/>
      <c r="BB168" s="3"/>
      <c r="BC168" s="4"/>
      <c r="BD168" s="4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25"/>
      <c r="BX168" s="25"/>
      <c r="BY168" s="19"/>
      <c r="BZ168" s="20"/>
      <c r="CA168" s="6"/>
      <c r="CB168" s="6"/>
      <c r="CC168" s="6"/>
      <c r="CD168" s="6"/>
      <c r="CE168" s="6"/>
      <c r="CF168" s="6"/>
    </row>
    <row r="169" spans="1:84" s="2" customFormat="1" x14ac:dyDescent="0.2">
      <c r="A169" s="114"/>
      <c r="B169" s="114"/>
      <c r="C169" s="114"/>
      <c r="D169" s="114"/>
      <c r="E169" s="7"/>
      <c r="F169" s="7"/>
      <c r="G169" s="7"/>
      <c r="H169" s="13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13"/>
      <c r="AB169" s="6"/>
      <c r="AC169" s="6"/>
      <c r="AD169" s="6"/>
      <c r="AE169" s="6"/>
      <c r="AF169" s="6"/>
      <c r="AG169" s="6"/>
      <c r="AH169" s="6"/>
      <c r="AI169" s="6"/>
      <c r="AJ169" s="9"/>
      <c r="AK169" s="9"/>
      <c r="AL169" s="9"/>
      <c r="AM169" s="9"/>
      <c r="AN169" s="9"/>
      <c r="AO169" s="6"/>
      <c r="AP169" s="6"/>
      <c r="AQ169" s="6"/>
      <c r="AR169" s="6"/>
      <c r="AS169" s="6"/>
      <c r="AT169" s="6"/>
      <c r="AU169" s="6"/>
      <c r="AV169" s="6"/>
      <c r="AW169" s="6"/>
      <c r="AX169" s="113"/>
      <c r="AY169" s="3"/>
      <c r="AZ169" s="3"/>
      <c r="BA169" s="3"/>
      <c r="BB169" s="3"/>
      <c r="BC169" s="4"/>
      <c r="BD169" s="4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25"/>
      <c r="BX169" s="25"/>
      <c r="BY169" s="19"/>
      <c r="BZ169" s="20"/>
      <c r="CA169" s="6"/>
      <c r="CB169" s="6"/>
      <c r="CC169" s="6"/>
      <c r="CD169" s="6"/>
      <c r="CE169" s="6"/>
      <c r="CF169" s="6"/>
    </row>
    <row r="170" spans="1:84" s="2" customFormat="1" x14ac:dyDescent="0.2">
      <c r="A170" s="114"/>
      <c r="B170" s="114"/>
      <c r="C170" s="114"/>
      <c r="D170" s="114"/>
      <c r="E170" s="7"/>
      <c r="F170" s="7"/>
      <c r="G170" s="7"/>
      <c r="H170" s="13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13"/>
      <c r="AB170" s="6"/>
      <c r="AC170" s="6"/>
      <c r="AD170" s="6"/>
      <c r="AE170" s="6"/>
      <c r="AF170" s="6"/>
      <c r="AG170" s="6"/>
      <c r="AH170" s="6"/>
      <c r="AI170" s="6"/>
      <c r="AJ170" s="9"/>
      <c r="AK170" s="9"/>
      <c r="AL170" s="9"/>
      <c r="AM170" s="9"/>
      <c r="AN170" s="9"/>
      <c r="AO170" s="6"/>
      <c r="AP170" s="6"/>
      <c r="AQ170" s="6"/>
      <c r="AR170" s="6"/>
      <c r="AS170" s="6"/>
      <c r="AT170" s="6"/>
      <c r="AU170" s="6"/>
      <c r="AV170" s="6"/>
      <c r="AW170" s="6"/>
      <c r="AX170" s="113"/>
      <c r="AY170" s="3"/>
      <c r="AZ170" s="3"/>
      <c r="BA170" s="3"/>
      <c r="BB170" s="3"/>
      <c r="BC170" s="4"/>
      <c r="BD170" s="4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25"/>
      <c r="BX170" s="25"/>
      <c r="BY170" s="19"/>
      <c r="BZ170" s="20"/>
      <c r="CA170" s="6"/>
      <c r="CB170" s="6"/>
      <c r="CC170" s="6"/>
      <c r="CD170" s="6"/>
      <c r="CE170" s="6"/>
      <c r="CF170" s="6"/>
    </row>
    <row r="171" spans="1:84" s="2" customFormat="1" x14ac:dyDescent="0.2">
      <c r="A171" s="114"/>
      <c r="B171" s="114"/>
      <c r="C171" s="114"/>
      <c r="D171" s="114"/>
      <c r="E171" s="7"/>
      <c r="F171" s="7"/>
      <c r="G171" s="7"/>
      <c r="H171" s="13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13"/>
      <c r="AB171" s="6"/>
      <c r="AC171" s="6"/>
      <c r="AD171" s="6"/>
      <c r="AE171" s="6"/>
      <c r="AF171" s="6"/>
      <c r="AG171" s="6"/>
      <c r="AH171" s="6"/>
      <c r="AI171" s="6"/>
      <c r="AJ171" s="9"/>
      <c r="AK171" s="9"/>
      <c r="AL171" s="9"/>
      <c r="AM171" s="9"/>
      <c r="AN171" s="9"/>
      <c r="AO171" s="6"/>
      <c r="AP171" s="6"/>
      <c r="AQ171" s="6"/>
      <c r="AR171" s="6"/>
      <c r="AS171" s="6"/>
      <c r="AT171" s="6"/>
      <c r="AU171" s="6"/>
      <c r="AV171" s="6"/>
      <c r="AW171" s="6"/>
      <c r="AX171" s="113"/>
      <c r="AY171" s="3"/>
      <c r="AZ171" s="3"/>
      <c r="BA171" s="3"/>
      <c r="BB171" s="3"/>
      <c r="BC171" s="4"/>
      <c r="BD171" s="4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25"/>
      <c r="BX171" s="25"/>
      <c r="BY171" s="19"/>
      <c r="BZ171" s="20"/>
      <c r="CA171" s="6"/>
      <c r="CB171" s="6"/>
      <c r="CC171" s="6"/>
      <c r="CD171" s="6"/>
      <c r="CE171" s="6"/>
      <c r="CF171" s="6"/>
    </row>
    <row r="172" spans="1:84" s="2" customFormat="1" x14ac:dyDescent="0.2">
      <c r="A172" s="114"/>
      <c r="B172" s="114"/>
      <c r="C172" s="114"/>
      <c r="D172" s="114"/>
      <c r="E172" s="7"/>
      <c r="F172" s="7"/>
      <c r="G172" s="7"/>
      <c r="H172" s="13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13"/>
      <c r="AB172" s="6"/>
      <c r="AC172" s="6"/>
      <c r="AD172" s="6"/>
      <c r="AE172" s="6"/>
      <c r="AF172" s="6"/>
      <c r="AG172" s="6"/>
      <c r="AH172" s="6"/>
      <c r="AI172" s="6"/>
      <c r="AJ172" s="9"/>
      <c r="AK172" s="9"/>
      <c r="AL172" s="9"/>
      <c r="AM172" s="9"/>
      <c r="AN172" s="9"/>
      <c r="AO172" s="6"/>
      <c r="AP172" s="6"/>
      <c r="AQ172" s="6"/>
      <c r="AR172" s="6"/>
      <c r="AS172" s="6"/>
      <c r="AT172" s="6"/>
      <c r="AU172" s="6"/>
      <c r="AV172" s="6"/>
      <c r="AW172" s="6"/>
      <c r="AX172" s="113"/>
      <c r="AY172" s="3"/>
      <c r="AZ172" s="3"/>
      <c r="BA172" s="3"/>
      <c r="BB172" s="3"/>
      <c r="BC172" s="4"/>
      <c r="BD172" s="4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25"/>
      <c r="BX172" s="25"/>
      <c r="BY172" s="19"/>
      <c r="BZ172" s="20"/>
      <c r="CA172" s="6"/>
      <c r="CB172" s="6"/>
      <c r="CC172" s="6"/>
      <c r="CD172" s="6"/>
      <c r="CE172" s="6"/>
      <c r="CF172" s="6"/>
    </row>
    <row r="173" spans="1:84" s="2" customFormat="1" x14ac:dyDescent="0.2">
      <c r="A173" s="114"/>
      <c r="B173" s="114"/>
      <c r="C173" s="114"/>
      <c r="D173" s="114"/>
      <c r="E173" s="7"/>
      <c r="F173" s="7"/>
      <c r="G173" s="7"/>
      <c r="H173" s="13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13"/>
      <c r="AB173" s="6"/>
      <c r="AC173" s="6"/>
      <c r="AD173" s="6"/>
      <c r="AE173" s="6"/>
      <c r="AF173" s="6"/>
      <c r="AG173" s="6"/>
      <c r="AH173" s="6"/>
      <c r="AI173" s="6"/>
      <c r="AJ173" s="9"/>
      <c r="AK173" s="9"/>
      <c r="AL173" s="9"/>
      <c r="AM173" s="9"/>
      <c r="AN173" s="9"/>
      <c r="AO173" s="6"/>
      <c r="AP173" s="6"/>
      <c r="AQ173" s="6"/>
      <c r="AR173" s="6"/>
      <c r="AS173" s="6"/>
      <c r="AT173" s="6"/>
      <c r="AU173" s="6"/>
      <c r="AV173" s="6"/>
      <c r="AW173" s="6"/>
      <c r="AX173" s="113"/>
      <c r="AY173" s="3"/>
      <c r="AZ173" s="3"/>
      <c r="BA173" s="3"/>
      <c r="BB173" s="3"/>
      <c r="BC173" s="4"/>
      <c r="BD173" s="4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25"/>
      <c r="BX173" s="25"/>
      <c r="BY173" s="19"/>
      <c r="BZ173" s="20"/>
      <c r="CA173" s="6"/>
      <c r="CB173" s="6"/>
      <c r="CC173" s="6"/>
      <c r="CD173" s="6"/>
      <c r="CE173" s="6"/>
      <c r="CF173" s="6"/>
    </row>
    <row r="174" spans="1:84" s="2" customFormat="1" x14ac:dyDescent="0.2">
      <c r="A174" s="114"/>
      <c r="B174" s="114"/>
      <c r="C174" s="114"/>
      <c r="D174" s="114"/>
      <c r="E174" s="7"/>
      <c r="F174" s="7"/>
      <c r="G174" s="7"/>
      <c r="H174" s="13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13"/>
      <c r="AB174" s="6"/>
      <c r="AC174" s="6"/>
      <c r="AD174" s="6"/>
      <c r="AE174" s="6"/>
      <c r="AF174" s="6"/>
      <c r="AG174" s="6"/>
      <c r="AH174" s="6"/>
      <c r="AI174" s="6"/>
      <c r="AJ174" s="9"/>
      <c r="AK174" s="9"/>
      <c r="AL174" s="9"/>
      <c r="AM174" s="9"/>
      <c r="AN174" s="9"/>
      <c r="AO174" s="6"/>
      <c r="AP174" s="6"/>
      <c r="AQ174" s="6"/>
      <c r="AR174" s="6"/>
      <c r="AS174" s="6"/>
      <c r="AT174" s="6"/>
      <c r="AU174" s="6"/>
      <c r="AV174" s="6"/>
      <c r="AW174" s="6"/>
      <c r="AX174" s="113"/>
      <c r="AY174" s="3"/>
      <c r="AZ174" s="3"/>
      <c r="BA174" s="3"/>
      <c r="BB174" s="3"/>
      <c r="BC174" s="4"/>
      <c r="BD174" s="4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25"/>
      <c r="BX174" s="25"/>
      <c r="BY174" s="19"/>
      <c r="BZ174" s="20"/>
      <c r="CA174" s="6"/>
      <c r="CB174" s="6"/>
      <c r="CC174" s="6"/>
      <c r="CD174" s="6"/>
      <c r="CE174" s="6"/>
      <c r="CF174" s="6"/>
    </row>
    <row r="175" spans="1:84" s="2" customFormat="1" x14ac:dyDescent="0.2">
      <c r="A175" s="114"/>
      <c r="B175" s="114"/>
      <c r="C175" s="114"/>
      <c r="D175" s="114"/>
      <c r="E175" s="7"/>
      <c r="F175" s="7"/>
      <c r="G175" s="7"/>
      <c r="H175" s="1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13"/>
      <c r="AB175" s="6"/>
      <c r="AC175" s="6"/>
      <c r="AD175" s="6"/>
      <c r="AE175" s="6"/>
      <c r="AF175" s="6"/>
      <c r="AG175" s="6"/>
      <c r="AH175" s="6"/>
      <c r="AI175" s="6"/>
      <c r="AJ175" s="9"/>
      <c r="AK175" s="9"/>
      <c r="AL175" s="9"/>
      <c r="AM175" s="9"/>
      <c r="AN175" s="9"/>
      <c r="AO175" s="6"/>
      <c r="AP175" s="6"/>
      <c r="AQ175" s="6"/>
      <c r="AR175" s="6"/>
      <c r="AS175" s="6"/>
      <c r="AT175" s="6"/>
      <c r="AU175" s="6"/>
      <c r="AV175" s="6"/>
      <c r="AW175" s="6"/>
      <c r="AX175" s="113"/>
      <c r="AY175" s="3"/>
      <c r="AZ175" s="3"/>
      <c r="BA175" s="3"/>
      <c r="BB175" s="3"/>
      <c r="BC175" s="4"/>
      <c r="BD175" s="4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25"/>
      <c r="BX175" s="25"/>
      <c r="BY175" s="19"/>
      <c r="BZ175" s="20"/>
      <c r="CA175" s="6"/>
      <c r="CB175" s="6"/>
      <c r="CC175" s="6"/>
      <c r="CD175" s="6"/>
      <c r="CE175" s="6"/>
      <c r="CF175" s="6"/>
    </row>
    <row r="176" spans="1:84" s="2" customFormat="1" x14ac:dyDescent="0.2">
      <c r="A176" s="114"/>
      <c r="B176" s="114"/>
      <c r="C176" s="114"/>
      <c r="D176" s="114"/>
      <c r="E176" s="7"/>
      <c r="F176" s="7"/>
      <c r="G176" s="7"/>
      <c r="H176" s="13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13"/>
      <c r="AB176" s="6"/>
      <c r="AC176" s="6"/>
      <c r="AD176" s="6"/>
      <c r="AE176" s="6"/>
      <c r="AF176" s="6"/>
      <c r="AG176" s="6"/>
      <c r="AH176" s="6"/>
      <c r="AI176" s="6"/>
      <c r="AJ176" s="9"/>
      <c r="AK176" s="9"/>
      <c r="AL176" s="9"/>
      <c r="AM176" s="9"/>
      <c r="AN176" s="9"/>
      <c r="AO176" s="6"/>
      <c r="AP176" s="6"/>
      <c r="AQ176" s="6"/>
      <c r="AR176" s="6"/>
      <c r="AS176" s="6"/>
      <c r="AT176" s="6"/>
      <c r="AU176" s="6"/>
      <c r="AV176" s="6"/>
      <c r="AW176" s="6"/>
      <c r="AX176" s="113"/>
      <c r="AY176" s="3"/>
      <c r="AZ176" s="3"/>
      <c r="BA176" s="3"/>
      <c r="BB176" s="3"/>
      <c r="BC176" s="4"/>
      <c r="BD176" s="4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25"/>
      <c r="BX176" s="25"/>
      <c r="BY176" s="19"/>
      <c r="BZ176" s="20"/>
      <c r="CA176" s="6"/>
      <c r="CB176" s="6"/>
      <c r="CC176" s="6"/>
      <c r="CD176" s="6"/>
      <c r="CE176" s="6"/>
      <c r="CF176" s="6"/>
    </row>
    <row r="177" spans="1:84" s="2" customFormat="1" x14ac:dyDescent="0.2">
      <c r="A177" s="114"/>
      <c r="B177" s="114"/>
      <c r="C177" s="114"/>
      <c r="D177" s="114"/>
      <c r="E177" s="7"/>
      <c r="F177" s="7"/>
      <c r="G177" s="7"/>
      <c r="H177" s="13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13"/>
      <c r="AB177" s="6"/>
      <c r="AC177" s="6"/>
      <c r="AD177" s="6"/>
      <c r="AE177" s="6"/>
      <c r="AF177" s="6"/>
      <c r="AG177" s="6"/>
      <c r="AH177" s="6"/>
      <c r="AI177" s="6"/>
      <c r="AJ177" s="9"/>
      <c r="AK177" s="9"/>
      <c r="AL177" s="9"/>
      <c r="AM177" s="9"/>
      <c r="AN177" s="9"/>
      <c r="AO177" s="6"/>
      <c r="AP177" s="6"/>
      <c r="AQ177" s="6"/>
      <c r="AR177" s="6"/>
      <c r="AS177" s="6"/>
      <c r="AT177" s="6"/>
      <c r="AU177" s="6"/>
      <c r="AV177" s="6"/>
      <c r="AW177" s="6"/>
      <c r="AX177" s="113"/>
      <c r="AY177" s="3"/>
      <c r="AZ177" s="3"/>
      <c r="BA177" s="3"/>
      <c r="BB177" s="3"/>
      <c r="BC177" s="4"/>
      <c r="BD177" s="4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25"/>
      <c r="BX177" s="25"/>
      <c r="BY177" s="19"/>
      <c r="BZ177" s="20"/>
      <c r="CA177" s="6"/>
      <c r="CB177" s="6"/>
      <c r="CC177" s="6"/>
      <c r="CD177" s="6"/>
      <c r="CE177" s="6"/>
      <c r="CF177" s="6"/>
    </row>
    <row r="178" spans="1:84" s="2" customFormat="1" x14ac:dyDescent="0.2">
      <c r="A178" s="114"/>
      <c r="B178" s="114"/>
      <c r="C178" s="114"/>
      <c r="D178" s="114"/>
      <c r="E178" s="7"/>
      <c r="F178" s="7"/>
      <c r="G178" s="7"/>
      <c r="H178" s="13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13"/>
      <c r="AB178" s="6"/>
      <c r="AC178" s="6"/>
      <c r="AD178" s="6"/>
      <c r="AE178" s="6"/>
      <c r="AF178" s="6"/>
      <c r="AG178" s="6"/>
      <c r="AH178" s="6"/>
      <c r="AI178" s="6"/>
      <c r="AJ178" s="9"/>
      <c r="AK178" s="9"/>
      <c r="AL178" s="9"/>
      <c r="AM178" s="9"/>
      <c r="AN178" s="9"/>
      <c r="AO178" s="6"/>
      <c r="AP178" s="6"/>
      <c r="AQ178" s="6"/>
      <c r="AR178" s="6"/>
      <c r="AS178" s="6"/>
      <c r="AT178" s="6"/>
      <c r="AU178" s="6"/>
      <c r="AV178" s="6"/>
      <c r="AW178" s="6"/>
      <c r="AX178" s="113"/>
      <c r="AY178" s="3"/>
      <c r="AZ178" s="3"/>
      <c r="BA178" s="3"/>
      <c r="BB178" s="3"/>
      <c r="BC178" s="4"/>
      <c r="BD178" s="4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25"/>
      <c r="BX178" s="25"/>
      <c r="BY178" s="19"/>
      <c r="BZ178" s="20"/>
      <c r="CA178" s="6"/>
      <c r="CB178" s="6"/>
      <c r="CC178" s="6"/>
      <c r="CD178" s="6"/>
      <c r="CE178" s="6"/>
      <c r="CF178" s="6"/>
    </row>
    <row r="179" spans="1:84" s="2" customFormat="1" x14ac:dyDescent="0.2">
      <c r="A179" s="114"/>
      <c r="B179" s="114"/>
      <c r="C179" s="114"/>
      <c r="D179" s="114"/>
      <c r="E179" s="7"/>
      <c r="F179" s="7"/>
      <c r="G179" s="7"/>
      <c r="H179" s="13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13"/>
      <c r="AB179" s="6"/>
      <c r="AC179" s="6"/>
      <c r="AD179" s="6"/>
      <c r="AE179" s="6"/>
      <c r="AF179" s="6"/>
      <c r="AG179" s="6"/>
      <c r="AH179" s="6"/>
      <c r="AI179" s="6"/>
      <c r="AJ179" s="9"/>
      <c r="AK179" s="9"/>
      <c r="AL179" s="9"/>
      <c r="AM179" s="9"/>
      <c r="AN179" s="9"/>
      <c r="AO179" s="6"/>
      <c r="AP179" s="6"/>
      <c r="AQ179" s="6"/>
      <c r="AR179" s="6"/>
      <c r="AS179" s="6"/>
      <c r="AT179" s="6"/>
      <c r="AU179" s="6"/>
      <c r="AV179" s="6"/>
      <c r="AW179" s="6"/>
      <c r="AX179" s="113"/>
      <c r="AY179" s="3"/>
      <c r="AZ179" s="3"/>
      <c r="BA179" s="3"/>
      <c r="BB179" s="3"/>
      <c r="BC179" s="4"/>
      <c r="BD179" s="4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25"/>
      <c r="BX179" s="25"/>
      <c r="BY179" s="19"/>
      <c r="BZ179" s="20"/>
      <c r="CA179" s="6"/>
      <c r="CB179" s="6"/>
      <c r="CC179" s="6"/>
      <c r="CD179" s="6"/>
      <c r="CE179" s="6"/>
      <c r="CF179" s="6"/>
    </row>
    <row r="180" spans="1:84" s="2" customFormat="1" x14ac:dyDescent="0.2">
      <c r="A180" s="114"/>
      <c r="B180" s="114"/>
      <c r="C180" s="114"/>
      <c r="D180" s="114"/>
      <c r="E180" s="7"/>
      <c r="F180" s="7"/>
      <c r="G180" s="7"/>
      <c r="H180" s="13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13"/>
      <c r="AB180" s="6"/>
      <c r="AC180" s="6"/>
      <c r="AD180" s="6"/>
      <c r="AE180" s="6"/>
      <c r="AF180" s="6"/>
      <c r="AG180" s="6"/>
      <c r="AH180" s="6"/>
      <c r="AI180" s="6"/>
      <c r="AJ180" s="9"/>
      <c r="AK180" s="9"/>
      <c r="AL180" s="9"/>
      <c r="AM180" s="9"/>
      <c r="AN180" s="9"/>
      <c r="AO180" s="6"/>
      <c r="AP180" s="6"/>
      <c r="AQ180" s="6"/>
      <c r="AR180" s="6"/>
      <c r="AS180" s="6"/>
      <c r="AT180" s="6"/>
      <c r="AU180" s="6"/>
      <c r="AV180" s="6"/>
      <c r="AW180" s="6"/>
      <c r="AX180" s="113"/>
      <c r="AY180" s="3"/>
      <c r="AZ180" s="3"/>
      <c r="BA180" s="3"/>
      <c r="BB180" s="3"/>
      <c r="BC180" s="4"/>
      <c r="BD180" s="4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25"/>
      <c r="BX180" s="25"/>
      <c r="BY180" s="19"/>
      <c r="BZ180" s="20"/>
      <c r="CA180" s="6"/>
      <c r="CB180" s="6"/>
      <c r="CC180" s="6"/>
      <c r="CD180" s="6"/>
      <c r="CE180" s="6"/>
      <c r="CF180" s="6"/>
    </row>
    <row r="181" spans="1:84" s="2" customFormat="1" x14ac:dyDescent="0.2">
      <c r="A181" s="114"/>
      <c r="B181" s="114"/>
      <c r="C181" s="114"/>
      <c r="D181" s="114"/>
      <c r="E181" s="7"/>
      <c r="F181" s="7"/>
      <c r="G181" s="7"/>
      <c r="H181" s="13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13"/>
      <c r="AB181" s="6"/>
      <c r="AC181" s="6"/>
      <c r="AD181" s="6"/>
      <c r="AE181" s="6"/>
      <c r="AF181" s="6"/>
      <c r="AG181" s="6"/>
      <c r="AH181" s="6"/>
      <c r="AI181" s="6"/>
      <c r="AJ181" s="9"/>
      <c r="AK181" s="9"/>
      <c r="AL181" s="9"/>
      <c r="AM181" s="9"/>
      <c r="AN181" s="9"/>
      <c r="AO181" s="6"/>
      <c r="AP181" s="6"/>
      <c r="AQ181" s="6"/>
      <c r="AR181" s="6"/>
      <c r="AS181" s="6"/>
      <c r="AT181" s="6"/>
      <c r="AU181" s="6"/>
      <c r="AV181" s="6"/>
      <c r="AW181" s="6"/>
      <c r="AX181" s="113"/>
      <c r="AY181" s="3"/>
      <c r="AZ181" s="3"/>
      <c r="BA181" s="3"/>
      <c r="BB181" s="3"/>
      <c r="BC181" s="4"/>
      <c r="BD181" s="4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25"/>
      <c r="BX181" s="25"/>
      <c r="BY181" s="19"/>
      <c r="BZ181" s="20"/>
      <c r="CA181" s="6"/>
      <c r="CB181" s="6"/>
      <c r="CC181" s="6"/>
      <c r="CD181" s="6"/>
      <c r="CE181" s="6"/>
      <c r="CF181" s="6"/>
    </row>
    <row r="182" spans="1:84" s="2" customFormat="1" x14ac:dyDescent="0.2">
      <c r="A182" s="114"/>
      <c r="B182" s="114"/>
      <c r="C182" s="114"/>
      <c r="D182" s="114"/>
      <c r="E182" s="7"/>
      <c r="F182" s="7"/>
      <c r="G182" s="7"/>
      <c r="H182" s="13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13"/>
      <c r="AB182" s="6"/>
      <c r="AC182" s="6"/>
      <c r="AD182" s="6"/>
      <c r="AE182" s="6"/>
      <c r="AF182" s="6"/>
      <c r="AG182" s="6"/>
      <c r="AH182" s="6"/>
      <c r="AI182" s="6"/>
      <c r="AJ182" s="9"/>
      <c r="AK182" s="9"/>
      <c r="AL182" s="9"/>
      <c r="AM182" s="9"/>
      <c r="AN182" s="9"/>
      <c r="AO182" s="6"/>
      <c r="AP182" s="6"/>
      <c r="AQ182" s="6"/>
      <c r="AR182" s="6"/>
      <c r="AS182" s="6"/>
      <c r="AT182" s="6"/>
      <c r="AU182" s="6"/>
      <c r="AV182" s="6"/>
      <c r="AW182" s="6"/>
      <c r="AX182" s="113"/>
      <c r="AY182" s="3"/>
      <c r="AZ182" s="3"/>
      <c r="BA182" s="3"/>
      <c r="BB182" s="3"/>
      <c r="BC182" s="4"/>
      <c r="BD182" s="4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25"/>
      <c r="BX182" s="25"/>
      <c r="BY182" s="19"/>
      <c r="BZ182" s="20"/>
      <c r="CA182" s="6"/>
      <c r="CB182" s="6"/>
      <c r="CC182" s="6"/>
      <c r="CD182" s="6"/>
      <c r="CE182" s="6"/>
      <c r="CF182" s="6"/>
    </row>
    <row r="183" spans="1:84" s="2" customFormat="1" x14ac:dyDescent="0.2">
      <c r="A183" s="114"/>
      <c r="B183" s="114"/>
      <c r="C183" s="114"/>
      <c r="D183" s="114"/>
      <c r="E183" s="7"/>
      <c r="F183" s="7"/>
      <c r="G183" s="7"/>
      <c r="H183" s="13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13"/>
      <c r="AB183" s="6"/>
      <c r="AC183" s="6"/>
      <c r="AD183" s="6"/>
      <c r="AE183" s="6"/>
      <c r="AF183" s="6"/>
      <c r="AG183" s="6"/>
      <c r="AH183" s="6"/>
      <c r="AI183" s="6"/>
      <c r="AJ183" s="9"/>
      <c r="AK183" s="9"/>
      <c r="AL183" s="9"/>
      <c r="AM183" s="9"/>
      <c r="AN183" s="9"/>
      <c r="AO183" s="6"/>
      <c r="AP183" s="6"/>
      <c r="AQ183" s="6"/>
      <c r="AR183" s="6"/>
      <c r="AS183" s="6"/>
      <c r="AT183" s="6"/>
      <c r="AU183" s="6"/>
      <c r="AV183" s="6"/>
      <c r="AW183" s="6"/>
      <c r="AX183" s="113"/>
      <c r="AY183" s="3"/>
      <c r="AZ183" s="3"/>
      <c r="BA183" s="3"/>
      <c r="BB183" s="3"/>
      <c r="BC183" s="4"/>
      <c r="BD183" s="4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25"/>
      <c r="BX183" s="25"/>
      <c r="BY183" s="19"/>
      <c r="BZ183" s="20"/>
      <c r="CA183" s="6"/>
      <c r="CB183" s="6"/>
      <c r="CC183" s="6"/>
      <c r="CD183" s="6"/>
      <c r="CE183" s="6"/>
      <c r="CF183" s="6"/>
    </row>
    <row r="184" spans="1:84" s="2" customFormat="1" x14ac:dyDescent="0.2">
      <c r="A184" s="114"/>
      <c r="B184" s="114"/>
      <c r="C184" s="114"/>
      <c r="D184" s="114"/>
      <c r="E184" s="7"/>
      <c r="F184" s="7"/>
      <c r="G184" s="7"/>
      <c r="H184" s="13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13"/>
      <c r="AB184" s="6"/>
      <c r="AC184" s="6"/>
      <c r="AD184" s="6"/>
      <c r="AE184" s="6"/>
      <c r="AF184" s="6"/>
      <c r="AG184" s="6"/>
      <c r="AH184" s="6"/>
      <c r="AI184" s="6"/>
      <c r="AJ184" s="9"/>
      <c r="AK184" s="9"/>
      <c r="AL184" s="9"/>
      <c r="AM184" s="9"/>
      <c r="AN184" s="9"/>
      <c r="AO184" s="6"/>
      <c r="AP184" s="6"/>
      <c r="AQ184" s="6"/>
      <c r="AR184" s="6"/>
      <c r="AS184" s="6"/>
      <c r="AT184" s="6"/>
      <c r="AU184" s="6"/>
      <c r="AV184" s="6"/>
      <c r="AW184" s="6"/>
      <c r="AX184" s="113"/>
      <c r="AY184" s="3"/>
      <c r="AZ184" s="3"/>
      <c r="BA184" s="3"/>
      <c r="BB184" s="3"/>
      <c r="BC184" s="4"/>
      <c r="BD184" s="4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25"/>
      <c r="BX184" s="25"/>
      <c r="BY184" s="19"/>
      <c r="BZ184" s="20"/>
      <c r="CA184" s="6"/>
      <c r="CB184" s="6"/>
      <c r="CC184" s="6"/>
      <c r="CD184" s="6"/>
      <c r="CE184" s="6"/>
      <c r="CF184" s="6"/>
    </row>
    <row r="185" spans="1:84" s="2" customFormat="1" x14ac:dyDescent="0.2">
      <c r="A185" s="114"/>
      <c r="B185" s="114"/>
      <c r="C185" s="114"/>
      <c r="D185" s="114"/>
      <c r="E185" s="7"/>
      <c r="F185" s="7"/>
      <c r="G185" s="7"/>
      <c r="H185" s="13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13"/>
      <c r="AB185" s="6"/>
      <c r="AC185" s="6"/>
      <c r="AD185" s="6"/>
      <c r="AE185" s="6"/>
      <c r="AF185" s="6"/>
      <c r="AG185" s="6"/>
      <c r="AH185" s="6"/>
      <c r="AI185" s="6"/>
      <c r="AJ185" s="9"/>
      <c r="AK185" s="9"/>
      <c r="AL185" s="9"/>
      <c r="AM185" s="9"/>
      <c r="AN185" s="9"/>
      <c r="AO185" s="6"/>
      <c r="AP185" s="6"/>
      <c r="AQ185" s="6"/>
      <c r="AR185" s="6"/>
      <c r="AS185" s="6"/>
      <c r="AT185" s="6"/>
      <c r="AU185" s="6"/>
      <c r="AV185" s="6"/>
      <c r="AW185" s="6"/>
      <c r="AX185" s="113"/>
      <c r="AY185" s="3"/>
      <c r="AZ185" s="3"/>
      <c r="BA185" s="3"/>
      <c r="BB185" s="3"/>
      <c r="BC185" s="4"/>
      <c r="BD185" s="4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25"/>
      <c r="BX185" s="25"/>
      <c r="BY185" s="19"/>
      <c r="BZ185" s="20"/>
      <c r="CA185" s="6"/>
      <c r="CB185" s="6"/>
      <c r="CC185" s="6"/>
      <c r="CD185" s="6"/>
      <c r="CE185" s="6"/>
      <c r="CF185" s="6"/>
    </row>
    <row r="186" spans="1:84" s="2" customFormat="1" x14ac:dyDescent="0.2">
      <c r="A186" s="114"/>
      <c r="B186" s="114"/>
      <c r="C186" s="114"/>
      <c r="D186" s="114"/>
      <c r="E186" s="7"/>
      <c r="F186" s="7"/>
      <c r="G186" s="7"/>
      <c r="H186" s="13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13"/>
      <c r="AB186" s="6"/>
      <c r="AC186" s="6"/>
      <c r="AD186" s="6"/>
      <c r="AE186" s="6"/>
      <c r="AF186" s="6"/>
      <c r="AG186" s="6"/>
      <c r="AH186" s="6"/>
      <c r="AI186" s="6"/>
      <c r="AJ186" s="9"/>
      <c r="AK186" s="9"/>
      <c r="AL186" s="9"/>
      <c r="AM186" s="9"/>
      <c r="AN186" s="9"/>
      <c r="AO186" s="6"/>
      <c r="AP186" s="6"/>
      <c r="AQ186" s="6"/>
      <c r="AR186" s="6"/>
      <c r="AS186" s="6"/>
      <c r="AT186" s="6"/>
      <c r="AU186" s="6"/>
      <c r="AV186" s="6"/>
      <c r="AW186" s="6"/>
      <c r="AX186" s="113"/>
      <c r="AY186" s="3"/>
      <c r="AZ186" s="3"/>
      <c r="BA186" s="3"/>
      <c r="BB186" s="3"/>
      <c r="BC186" s="4"/>
      <c r="BD186" s="4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25"/>
      <c r="BX186" s="25"/>
      <c r="BY186" s="19"/>
      <c r="BZ186" s="20"/>
      <c r="CA186" s="6"/>
      <c r="CB186" s="6"/>
      <c r="CC186" s="6"/>
      <c r="CD186" s="6"/>
      <c r="CE186" s="6"/>
      <c r="CF186" s="6"/>
    </row>
    <row r="187" spans="1:84" s="2" customFormat="1" x14ac:dyDescent="0.2">
      <c r="A187" s="114"/>
      <c r="B187" s="114"/>
      <c r="C187" s="114"/>
      <c r="D187" s="114"/>
      <c r="E187" s="7"/>
      <c r="F187" s="7"/>
      <c r="G187" s="7"/>
      <c r="H187" s="13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13"/>
      <c r="AB187" s="6"/>
      <c r="AC187" s="6"/>
      <c r="AD187" s="6"/>
      <c r="AE187" s="6"/>
      <c r="AF187" s="6"/>
      <c r="AG187" s="6"/>
      <c r="AH187" s="6"/>
      <c r="AI187" s="6"/>
      <c r="AJ187" s="9"/>
      <c r="AK187" s="9"/>
      <c r="AL187" s="9"/>
      <c r="AM187" s="9"/>
      <c r="AN187" s="9"/>
      <c r="AO187" s="6"/>
      <c r="AP187" s="6"/>
      <c r="AQ187" s="6"/>
      <c r="AR187" s="6"/>
      <c r="AS187" s="6"/>
      <c r="AT187" s="6"/>
      <c r="AU187" s="6"/>
      <c r="AV187" s="6"/>
      <c r="AW187" s="6"/>
      <c r="AX187" s="113"/>
      <c r="AY187" s="3"/>
      <c r="AZ187" s="3"/>
      <c r="BA187" s="3"/>
      <c r="BB187" s="3"/>
      <c r="BC187" s="4"/>
      <c r="BD187" s="4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25"/>
      <c r="BX187" s="25"/>
      <c r="BY187" s="19"/>
      <c r="BZ187" s="20"/>
      <c r="CA187" s="6"/>
      <c r="CB187" s="6"/>
      <c r="CC187" s="6"/>
      <c r="CD187" s="6"/>
      <c r="CE187" s="6"/>
      <c r="CF187" s="6"/>
    </row>
    <row r="188" spans="1:84" s="2" customFormat="1" x14ac:dyDescent="0.2">
      <c r="A188" s="114"/>
      <c r="B188" s="114"/>
      <c r="C188" s="114"/>
      <c r="D188" s="114"/>
      <c r="E188" s="7"/>
      <c r="F188" s="7"/>
      <c r="G188" s="7"/>
      <c r="H188" s="13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13"/>
      <c r="AB188" s="6"/>
      <c r="AC188" s="6"/>
      <c r="AD188" s="6"/>
      <c r="AE188" s="6"/>
      <c r="AF188" s="6"/>
      <c r="AG188" s="6"/>
      <c r="AH188" s="6"/>
      <c r="AI188" s="6"/>
      <c r="AJ188" s="9"/>
      <c r="AK188" s="9"/>
      <c r="AL188" s="9"/>
      <c r="AM188" s="9"/>
      <c r="AN188" s="9"/>
      <c r="AO188" s="6"/>
      <c r="AP188" s="6"/>
      <c r="AQ188" s="6"/>
      <c r="AR188" s="6"/>
      <c r="AS188" s="6"/>
      <c r="AT188" s="6"/>
      <c r="AU188" s="6"/>
      <c r="AV188" s="6"/>
      <c r="AW188" s="6"/>
      <c r="AX188" s="113"/>
      <c r="AY188" s="3"/>
      <c r="AZ188" s="3"/>
      <c r="BA188" s="3"/>
      <c r="BB188" s="3"/>
      <c r="BC188" s="4"/>
      <c r="BD188" s="4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25"/>
      <c r="BX188" s="25"/>
      <c r="BY188" s="19"/>
      <c r="BZ188" s="20"/>
      <c r="CA188" s="6"/>
      <c r="CB188" s="6"/>
      <c r="CC188" s="6"/>
      <c r="CD188" s="6"/>
      <c r="CE188" s="6"/>
      <c r="CF188" s="6"/>
    </row>
    <row r="189" spans="1:84" s="2" customFormat="1" x14ac:dyDescent="0.2">
      <c r="A189" s="114"/>
      <c r="B189" s="114"/>
      <c r="C189" s="114"/>
      <c r="D189" s="114"/>
      <c r="E189" s="7"/>
      <c r="F189" s="7"/>
      <c r="G189" s="7"/>
      <c r="H189" s="13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13"/>
      <c r="AB189" s="6"/>
      <c r="AC189" s="6"/>
      <c r="AD189" s="6"/>
      <c r="AE189" s="6"/>
      <c r="AF189" s="6"/>
      <c r="AG189" s="6"/>
      <c r="AH189" s="6"/>
      <c r="AI189" s="6"/>
      <c r="AJ189" s="9"/>
      <c r="AK189" s="9"/>
      <c r="AL189" s="9"/>
      <c r="AM189" s="9"/>
      <c r="AN189" s="9"/>
      <c r="AO189" s="6"/>
      <c r="AP189" s="6"/>
      <c r="AQ189" s="6"/>
      <c r="AR189" s="6"/>
      <c r="AS189" s="6"/>
      <c r="AT189" s="6"/>
      <c r="AU189" s="6"/>
      <c r="AV189" s="6"/>
      <c r="AW189" s="6"/>
      <c r="AX189" s="113"/>
      <c r="AY189" s="3"/>
      <c r="AZ189" s="3"/>
      <c r="BA189" s="3"/>
      <c r="BB189" s="3"/>
      <c r="BC189" s="4"/>
      <c r="BD189" s="4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25"/>
      <c r="BX189" s="25"/>
      <c r="BY189" s="19"/>
      <c r="BZ189" s="20"/>
      <c r="CA189" s="6"/>
      <c r="CB189" s="6"/>
      <c r="CC189" s="6"/>
      <c r="CD189" s="6"/>
      <c r="CE189" s="6"/>
      <c r="CF189" s="6"/>
    </row>
    <row r="190" spans="1:84" s="2" customFormat="1" x14ac:dyDescent="0.2">
      <c r="A190" s="114"/>
      <c r="B190" s="114"/>
      <c r="C190" s="114"/>
      <c r="D190" s="114"/>
      <c r="E190" s="7"/>
      <c r="F190" s="7"/>
      <c r="G190" s="7"/>
      <c r="H190" s="13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13"/>
      <c r="AB190" s="6"/>
      <c r="AC190" s="6"/>
      <c r="AD190" s="6"/>
      <c r="AE190" s="6"/>
      <c r="AF190" s="6"/>
      <c r="AG190" s="6"/>
      <c r="AH190" s="6"/>
      <c r="AI190" s="6"/>
      <c r="AJ190" s="9"/>
      <c r="AK190" s="9"/>
      <c r="AL190" s="9"/>
      <c r="AM190" s="9"/>
      <c r="AN190" s="9"/>
      <c r="AO190" s="6"/>
      <c r="AP190" s="6"/>
      <c r="AQ190" s="6"/>
      <c r="AR190" s="6"/>
      <c r="AS190" s="6"/>
      <c r="AT190" s="6"/>
      <c r="AU190" s="6"/>
      <c r="AV190" s="6"/>
      <c r="AW190" s="6"/>
      <c r="AX190" s="113"/>
      <c r="AY190" s="3"/>
      <c r="AZ190" s="3"/>
      <c r="BA190" s="3"/>
      <c r="BB190" s="3"/>
      <c r="BC190" s="4"/>
      <c r="BD190" s="4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25"/>
      <c r="BX190" s="25"/>
      <c r="BY190" s="19"/>
      <c r="BZ190" s="20"/>
      <c r="CA190" s="6"/>
      <c r="CB190" s="6"/>
      <c r="CC190" s="6"/>
      <c r="CD190" s="6"/>
      <c r="CE190" s="6"/>
      <c r="CF190" s="6"/>
    </row>
    <row r="191" spans="1:84" s="2" customFormat="1" x14ac:dyDescent="0.2">
      <c r="A191" s="114"/>
      <c r="B191" s="114"/>
      <c r="C191" s="114"/>
      <c r="D191" s="114"/>
      <c r="E191" s="7"/>
      <c r="F191" s="7"/>
      <c r="G191" s="7"/>
      <c r="H191" s="13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13"/>
      <c r="AB191" s="6"/>
      <c r="AC191" s="6"/>
      <c r="AD191" s="6"/>
      <c r="AE191" s="6"/>
      <c r="AF191" s="6"/>
      <c r="AG191" s="6"/>
      <c r="AH191" s="6"/>
      <c r="AI191" s="6"/>
      <c r="AJ191" s="9"/>
      <c r="AK191" s="9"/>
      <c r="AL191" s="9"/>
      <c r="AM191" s="9"/>
      <c r="AN191" s="9"/>
      <c r="AO191" s="6"/>
      <c r="AP191" s="6"/>
      <c r="AQ191" s="6"/>
      <c r="AR191" s="6"/>
      <c r="AS191" s="6"/>
      <c r="AT191" s="6"/>
      <c r="AU191" s="6"/>
      <c r="AV191" s="6"/>
      <c r="AW191" s="6"/>
      <c r="AX191" s="113"/>
      <c r="AY191" s="3"/>
      <c r="AZ191" s="3"/>
      <c r="BA191" s="3"/>
      <c r="BB191" s="3"/>
      <c r="BC191" s="4"/>
      <c r="BD191" s="4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25"/>
      <c r="BX191" s="25"/>
      <c r="BY191" s="19"/>
      <c r="BZ191" s="20"/>
      <c r="CA191" s="6"/>
      <c r="CB191" s="6"/>
      <c r="CC191" s="6"/>
      <c r="CD191" s="6"/>
      <c r="CE191" s="6"/>
      <c r="CF191" s="6"/>
    </row>
    <row r="192" spans="1:84" s="2" customFormat="1" x14ac:dyDescent="0.2">
      <c r="A192" s="114"/>
      <c r="B192" s="114"/>
      <c r="C192" s="114"/>
      <c r="D192" s="114"/>
      <c r="E192" s="7"/>
      <c r="F192" s="7"/>
      <c r="G192" s="7"/>
      <c r="H192" s="13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13"/>
      <c r="AB192" s="6"/>
      <c r="AC192" s="6"/>
      <c r="AD192" s="6"/>
      <c r="AE192" s="6"/>
      <c r="AF192" s="6"/>
      <c r="AG192" s="6"/>
      <c r="AH192" s="6"/>
      <c r="AI192" s="6"/>
      <c r="AJ192" s="9"/>
      <c r="AK192" s="9"/>
      <c r="AL192" s="9"/>
      <c r="AM192" s="9"/>
      <c r="AN192" s="9"/>
      <c r="AO192" s="6"/>
      <c r="AP192" s="6"/>
      <c r="AQ192" s="6"/>
      <c r="AR192" s="6"/>
      <c r="AS192" s="6"/>
      <c r="AT192" s="6"/>
      <c r="AU192" s="6"/>
      <c r="AV192" s="6"/>
      <c r="AW192" s="6"/>
      <c r="AX192" s="113"/>
      <c r="AY192" s="3"/>
      <c r="AZ192" s="3"/>
      <c r="BA192" s="3"/>
      <c r="BB192" s="3"/>
      <c r="BC192" s="4"/>
      <c r="BD192" s="4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25"/>
      <c r="BX192" s="25"/>
      <c r="BY192" s="19"/>
      <c r="BZ192" s="20"/>
      <c r="CA192" s="6"/>
      <c r="CB192" s="6"/>
      <c r="CC192" s="6"/>
      <c r="CD192" s="6"/>
      <c r="CE192" s="6"/>
      <c r="CF192" s="6"/>
    </row>
    <row r="193" spans="1:84" s="2" customFormat="1" x14ac:dyDescent="0.2">
      <c r="A193" s="114"/>
      <c r="B193" s="114"/>
      <c r="C193" s="114"/>
      <c r="D193" s="114"/>
      <c r="E193" s="7"/>
      <c r="F193" s="7"/>
      <c r="G193" s="7"/>
      <c r="H193" s="13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13"/>
      <c r="AB193" s="6"/>
      <c r="AC193" s="6"/>
      <c r="AD193" s="6"/>
      <c r="AE193" s="6"/>
      <c r="AF193" s="6"/>
      <c r="AG193" s="6"/>
      <c r="AH193" s="6"/>
      <c r="AI193" s="6"/>
      <c r="AJ193" s="9"/>
      <c r="AK193" s="9"/>
      <c r="AL193" s="9"/>
      <c r="AM193" s="9"/>
      <c r="AN193" s="9"/>
      <c r="AO193" s="6"/>
      <c r="AP193" s="6"/>
      <c r="AQ193" s="6"/>
      <c r="AR193" s="6"/>
      <c r="AS193" s="6"/>
      <c r="AT193" s="6"/>
      <c r="AU193" s="6"/>
      <c r="AV193" s="6"/>
      <c r="AW193" s="6"/>
      <c r="AX193" s="113"/>
      <c r="AY193" s="3"/>
      <c r="AZ193" s="3"/>
      <c r="BA193" s="3"/>
      <c r="BB193" s="3"/>
      <c r="BC193" s="4"/>
      <c r="BD193" s="4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25"/>
      <c r="BX193" s="25"/>
      <c r="BY193" s="19"/>
      <c r="BZ193" s="20"/>
      <c r="CA193" s="6"/>
      <c r="CB193" s="6"/>
      <c r="CC193" s="6"/>
      <c r="CD193" s="6"/>
      <c r="CE193" s="6"/>
      <c r="CF193" s="6"/>
    </row>
    <row r="194" spans="1:84" s="2" customFormat="1" x14ac:dyDescent="0.2">
      <c r="A194" s="114"/>
      <c r="B194" s="114"/>
      <c r="C194" s="114"/>
      <c r="D194" s="114"/>
      <c r="E194" s="7"/>
      <c r="F194" s="7"/>
      <c r="G194" s="7"/>
      <c r="H194" s="13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13"/>
      <c r="AB194" s="6"/>
      <c r="AC194" s="6"/>
      <c r="AD194" s="6"/>
      <c r="AE194" s="6"/>
      <c r="AF194" s="6"/>
      <c r="AG194" s="6"/>
      <c r="AH194" s="6"/>
      <c r="AI194" s="6"/>
      <c r="AJ194" s="9"/>
      <c r="AK194" s="9"/>
      <c r="AL194" s="9"/>
      <c r="AM194" s="9"/>
      <c r="AN194" s="9"/>
      <c r="AO194" s="6"/>
      <c r="AP194" s="6"/>
      <c r="AQ194" s="6"/>
      <c r="AR194" s="6"/>
      <c r="AS194" s="6"/>
      <c r="AT194" s="6"/>
      <c r="AU194" s="6"/>
      <c r="AV194" s="6"/>
      <c r="AW194" s="6"/>
      <c r="AX194" s="113"/>
      <c r="AY194" s="3"/>
      <c r="AZ194" s="3"/>
      <c r="BA194" s="3"/>
      <c r="BB194" s="3"/>
      <c r="BC194" s="4"/>
      <c r="BD194" s="4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25"/>
      <c r="BX194" s="25"/>
      <c r="BY194" s="19"/>
      <c r="BZ194" s="20"/>
      <c r="CA194" s="6"/>
      <c r="CB194" s="6"/>
      <c r="CC194" s="6"/>
      <c r="CD194" s="6"/>
      <c r="CE194" s="6"/>
      <c r="CF194" s="6"/>
    </row>
    <row r="195" spans="1:84" s="2" customFormat="1" x14ac:dyDescent="0.2">
      <c r="A195" s="114"/>
      <c r="B195" s="114"/>
      <c r="C195" s="114"/>
      <c r="D195" s="114"/>
      <c r="E195" s="7"/>
      <c r="F195" s="7"/>
      <c r="G195" s="7"/>
      <c r="H195" s="13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13"/>
      <c r="AB195" s="6"/>
      <c r="AC195" s="6"/>
      <c r="AD195" s="6"/>
      <c r="AE195" s="6"/>
      <c r="AF195" s="6"/>
      <c r="AG195" s="6"/>
      <c r="AH195" s="6"/>
      <c r="AI195" s="6"/>
      <c r="AJ195" s="9"/>
      <c r="AK195" s="9"/>
      <c r="AL195" s="9"/>
      <c r="AM195" s="9"/>
      <c r="AN195" s="9"/>
      <c r="AO195" s="6"/>
      <c r="AP195" s="6"/>
      <c r="AQ195" s="6"/>
      <c r="AR195" s="6"/>
      <c r="AS195" s="6"/>
      <c r="AT195" s="6"/>
      <c r="AU195" s="6"/>
      <c r="AV195" s="6"/>
      <c r="AW195" s="6"/>
      <c r="AX195" s="113"/>
      <c r="AY195" s="3"/>
      <c r="AZ195" s="3"/>
      <c r="BA195" s="3"/>
      <c r="BB195" s="3"/>
      <c r="BC195" s="4"/>
      <c r="BD195" s="4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25"/>
      <c r="BX195" s="25"/>
      <c r="BY195" s="19"/>
      <c r="BZ195" s="20"/>
      <c r="CA195" s="6"/>
      <c r="CB195" s="6"/>
      <c r="CC195" s="6"/>
      <c r="CD195" s="6"/>
      <c r="CE195" s="6"/>
      <c r="CF195" s="6"/>
    </row>
    <row r="196" spans="1:84" s="2" customFormat="1" x14ac:dyDescent="0.2">
      <c r="A196" s="114"/>
      <c r="B196" s="114"/>
      <c r="C196" s="114"/>
      <c r="D196" s="114"/>
      <c r="E196" s="7"/>
      <c r="F196" s="7"/>
      <c r="G196" s="7"/>
      <c r="H196" s="13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13"/>
      <c r="AB196" s="6"/>
      <c r="AC196" s="6"/>
      <c r="AD196" s="6"/>
      <c r="AE196" s="6"/>
      <c r="AF196" s="6"/>
      <c r="AG196" s="6"/>
      <c r="AH196" s="6"/>
      <c r="AI196" s="6"/>
      <c r="AJ196" s="9"/>
      <c r="AK196" s="9"/>
      <c r="AL196" s="9"/>
      <c r="AM196" s="9"/>
      <c r="AN196" s="9"/>
      <c r="AO196" s="6"/>
      <c r="AP196" s="6"/>
      <c r="AQ196" s="6"/>
      <c r="AR196" s="6"/>
      <c r="AS196" s="6"/>
      <c r="AT196" s="6"/>
      <c r="AU196" s="6"/>
      <c r="AV196" s="6"/>
      <c r="AW196" s="6"/>
      <c r="AX196" s="113"/>
      <c r="AY196" s="3"/>
      <c r="AZ196" s="3"/>
      <c r="BA196" s="3"/>
      <c r="BB196" s="3"/>
      <c r="BC196" s="4"/>
      <c r="BD196" s="4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25"/>
      <c r="BX196" s="25"/>
      <c r="BY196" s="19"/>
      <c r="BZ196" s="20"/>
      <c r="CA196" s="6"/>
      <c r="CB196" s="6"/>
      <c r="CC196" s="6"/>
      <c r="CD196" s="6"/>
      <c r="CE196" s="6"/>
      <c r="CF196" s="6"/>
    </row>
    <row r="197" spans="1:84" s="2" customFormat="1" x14ac:dyDescent="0.2">
      <c r="A197" s="114"/>
      <c r="B197" s="114"/>
      <c r="C197" s="114"/>
      <c r="D197" s="114"/>
      <c r="E197" s="7"/>
      <c r="F197" s="7"/>
      <c r="G197" s="7"/>
      <c r="H197" s="13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13"/>
      <c r="AB197" s="6"/>
      <c r="AC197" s="6"/>
      <c r="AD197" s="6"/>
      <c r="AE197" s="6"/>
      <c r="AF197" s="6"/>
      <c r="AG197" s="6"/>
      <c r="AH197" s="6"/>
      <c r="AI197" s="6"/>
      <c r="AJ197" s="9"/>
      <c r="AK197" s="9"/>
      <c r="AL197" s="9"/>
      <c r="AM197" s="9"/>
      <c r="AN197" s="9"/>
      <c r="AO197" s="6"/>
      <c r="AP197" s="6"/>
      <c r="AQ197" s="6"/>
      <c r="AR197" s="6"/>
      <c r="AS197" s="6"/>
      <c r="AT197" s="6"/>
      <c r="AU197" s="6"/>
      <c r="AV197" s="6"/>
      <c r="AW197" s="6"/>
      <c r="AX197" s="113"/>
      <c r="AY197" s="3"/>
      <c r="AZ197" s="3"/>
      <c r="BA197" s="3"/>
      <c r="BB197" s="3"/>
      <c r="BC197" s="4"/>
      <c r="BD197" s="4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25"/>
      <c r="BX197" s="25"/>
      <c r="BY197" s="19"/>
      <c r="BZ197" s="20"/>
      <c r="CA197" s="6"/>
      <c r="CB197" s="6"/>
      <c r="CC197" s="6"/>
      <c r="CD197" s="6"/>
      <c r="CE197" s="6"/>
      <c r="CF197" s="6"/>
    </row>
    <row r="198" spans="1:84" s="2" customFormat="1" x14ac:dyDescent="0.2">
      <c r="A198" s="114"/>
      <c r="B198" s="114"/>
      <c r="C198" s="114"/>
      <c r="D198" s="114"/>
      <c r="E198" s="7"/>
      <c r="F198" s="7"/>
      <c r="G198" s="7"/>
      <c r="H198" s="13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13"/>
      <c r="AB198" s="6"/>
      <c r="AC198" s="6"/>
      <c r="AD198" s="6"/>
      <c r="AE198" s="6"/>
      <c r="AF198" s="6"/>
      <c r="AG198" s="6"/>
      <c r="AH198" s="6"/>
      <c r="AI198" s="6"/>
      <c r="AJ198" s="9"/>
      <c r="AK198" s="9"/>
      <c r="AL198" s="9"/>
      <c r="AM198" s="9"/>
      <c r="AN198" s="9"/>
      <c r="AO198" s="6"/>
      <c r="AP198" s="6"/>
      <c r="AQ198" s="6"/>
      <c r="AR198" s="6"/>
      <c r="AS198" s="6"/>
      <c r="AT198" s="6"/>
      <c r="AU198" s="6"/>
      <c r="AV198" s="6"/>
      <c r="AW198" s="6"/>
      <c r="AX198" s="113"/>
      <c r="AY198" s="3"/>
      <c r="AZ198" s="3"/>
      <c r="BA198" s="3"/>
      <c r="BB198" s="3"/>
      <c r="BC198" s="4"/>
      <c r="BD198" s="4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25"/>
      <c r="BX198" s="25"/>
      <c r="BY198" s="19"/>
      <c r="BZ198" s="20"/>
      <c r="CA198" s="6"/>
      <c r="CB198" s="6"/>
      <c r="CC198" s="6"/>
      <c r="CD198" s="6"/>
      <c r="CE198" s="6"/>
      <c r="CF198" s="6"/>
    </row>
    <row r="199" spans="1:84" s="2" customFormat="1" x14ac:dyDescent="0.2">
      <c r="A199" s="114"/>
      <c r="B199" s="114"/>
      <c r="C199" s="114"/>
      <c r="D199" s="114"/>
      <c r="E199" s="7"/>
      <c r="F199" s="7"/>
      <c r="G199" s="7"/>
      <c r="H199" s="13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13"/>
      <c r="AB199" s="6"/>
      <c r="AC199" s="6"/>
      <c r="AD199" s="6"/>
      <c r="AE199" s="6"/>
      <c r="AF199" s="6"/>
      <c r="AG199" s="6"/>
      <c r="AH199" s="6"/>
      <c r="AI199" s="6"/>
      <c r="AJ199" s="9"/>
      <c r="AK199" s="9"/>
      <c r="AL199" s="9"/>
      <c r="AM199" s="9"/>
      <c r="AN199" s="9"/>
      <c r="AO199" s="6"/>
      <c r="AP199" s="6"/>
      <c r="AQ199" s="6"/>
      <c r="AR199" s="6"/>
      <c r="AS199" s="6"/>
      <c r="AT199" s="6"/>
      <c r="AU199" s="6"/>
      <c r="AV199" s="6"/>
      <c r="AW199" s="6"/>
      <c r="AX199" s="113"/>
      <c r="AY199" s="3"/>
      <c r="AZ199" s="3"/>
      <c r="BA199" s="3"/>
      <c r="BB199" s="3"/>
      <c r="BC199" s="4"/>
      <c r="BD199" s="4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25"/>
      <c r="BX199" s="25"/>
      <c r="BY199" s="19"/>
      <c r="BZ199" s="20"/>
      <c r="CA199" s="6"/>
      <c r="CB199" s="6"/>
      <c r="CC199" s="6"/>
      <c r="CD199" s="6"/>
      <c r="CE199" s="6"/>
      <c r="CF199" s="6"/>
    </row>
    <row r="200" spans="1:84" s="2" customFormat="1" x14ac:dyDescent="0.2">
      <c r="A200" s="114"/>
      <c r="B200" s="114"/>
      <c r="C200" s="114"/>
      <c r="D200" s="114"/>
      <c r="E200" s="7"/>
      <c r="F200" s="7"/>
      <c r="G200" s="7"/>
      <c r="H200" s="13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13"/>
      <c r="AB200" s="6"/>
      <c r="AC200" s="6"/>
      <c r="AD200" s="6"/>
      <c r="AE200" s="6"/>
      <c r="AF200" s="6"/>
      <c r="AG200" s="6"/>
      <c r="AH200" s="6"/>
      <c r="AI200" s="6"/>
      <c r="AJ200" s="9"/>
      <c r="AK200" s="9"/>
      <c r="AL200" s="9"/>
      <c r="AM200" s="9"/>
      <c r="AN200" s="9"/>
      <c r="AO200" s="6"/>
      <c r="AP200" s="6"/>
      <c r="AQ200" s="6"/>
      <c r="AR200" s="6"/>
      <c r="AS200" s="6"/>
      <c r="AT200" s="6"/>
      <c r="AU200" s="6"/>
      <c r="AV200" s="6"/>
      <c r="AW200" s="6"/>
      <c r="AX200" s="113"/>
      <c r="AY200" s="3"/>
      <c r="AZ200" s="3"/>
      <c r="BA200" s="3"/>
      <c r="BB200" s="3"/>
      <c r="BC200" s="4"/>
      <c r="BD200" s="4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25"/>
      <c r="BX200" s="25"/>
      <c r="BY200" s="19"/>
      <c r="BZ200" s="20"/>
      <c r="CA200" s="6"/>
      <c r="CB200" s="6"/>
      <c r="CC200" s="6"/>
      <c r="CD200" s="6"/>
      <c r="CE200" s="6"/>
      <c r="CF200" s="6"/>
    </row>
    <row r="201" spans="1:84" s="2" customFormat="1" x14ac:dyDescent="0.2">
      <c r="A201" s="114"/>
      <c r="B201" s="114"/>
      <c r="C201" s="114"/>
      <c r="D201" s="114"/>
      <c r="E201" s="7"/>
      <c r="F201" s="7"/>
      <c r="G201" s="7"/>
      <c r="H201" s="13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13"/>
      <c r="AB201" s="6"/>
      <c r="AC201" s="6"/>
      <c r="AD201" s="6"/>
      <c r="AE201" s="6"/>
      <c r="AF201" s="6"/>
      <c r="AG201" s="6"/>
      <c r="AH201" s="6"/>
      <c r="AI201" s="6"/>
      <c r="AJ201" s="9"/>
      <c r="AK201" s="9"/>
      <c r="AL201" s="9"/>
      <c r="AM201" s="9"/>
      <c r="AN201" s="9"/>
      <c r="AO201" s="6"/>
      <c r="AP201" s="6"/>
      <c r="AQ201" s="6"/>
      <c r="AR201" s="6"/>
      <c r="AS201" s="6"/>
      <c r="AT201" s="6"/>
      <c r="AU201" s="6"/>
      <c r="AV201" s="6"/>
      <c r="AW201" s="6"/>
      <c r="AX201" s="113"/>
      <c r="AY201" s="3"/>
      <c r="AZ201" s="3"/>
      <c r="BA201" s="3"/>
      <c r="BB201" s="3"/>
      <c r="BC201" s="4"/>
      <c r="BD201" s="4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25"/>
      <c r="BX201" s="25"/>
      <c r="BY201" s="19"/>
      <c r="BZ201" s="20"/>
      <c r="CA201" s="6"/>
      <c r="CB201" s="6"/>
      <c r="CC201" s="6"/>
      <c r="CD201" s="6"/>
      <c r="CE201" s="6"/>
      <c r="CF201" s="6"/>
    </row>
    <row r="202" spans="1:84" s="2" customFormat="1" x14ac:dyDescent="0.2">
      <c r="A202" s="114"/>
      <c r="B202" s="114"/>
      <c r="C202" s="114"/>
      <c r="D202" s="114"/>
      <c r="E202" s="7"/>
      <c r="F202" s="7"/>
      <c r="G202" s="7"/>
      <c r="H202" s="13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13"/>
      <c r="AB202" s="6"/>
      <c r="AC202" s="6"/>
      <c r="AD202" s="6"/>
      <c r="AE202" s="6"/>
      <c r="AF202" s="6"/>
      <c r="AG202" s="6"/>
      <c r="AH202" s="6"/>
      <c r="AI202" s="6"/>
      <c r="AJ202" s="9"/>
      <c r="AK202" s="9"/>
      <c r="AL202" s="9"/>
      <c r="AM202" s="9"/>
      <c r="AN202" s="9"/>
      <c r="AO202" s="6"/>
      <c r="AP202" s="6"/>
      <c r="AQ202" s="6"/>
      <c r="AR202" s="6"/>
      <c r="AS202" s="6"/>
      <c r="AT202" s="6"/>
      <c r="AU202" s="6"/>
      <c r="AV202" s="6"/>
      <c r="AW202" s="6"/>
      <c r="AX202" s="113"/>
      <c r="AY202" s="3"/>
      <c r="AZ202" s="3"/>
      <c r="BA202" s="3"/>
      <c r="BB202" s="3"/>
      <c r="BC202" s="4"/>
      <c r="BD202" s="4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25"/>
      <c r="BX202" s="25"/>
      <c r="BY202" s="19"/>
      <c r="BZ202" s="20"/>
      <c r="CA202" s="6"/>
      <c r="CB202" s="6"/>
      <c r="CC202" s="6"/>
      <c r="CD202" s="6"/>
      <c r="CE202" s="6"/>
      <c r="CF202" s="6"/>
    </row>
    <row r="203" spans="1:84" s="2" customFormat="1" x14ac:dyDescent="0.2">
      <c r="A203" s="114"/>
      <c r="B203" s="114"/>
      <c r="C203" s="114"/>
      <c r="D203" s="114"/>
      <c r="E203" s="7"/>
      <c r="F203" s="7"/>
      <c r="G203" s="7"/>
      <c r="H203" s="13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13"/>
      <c r="AB203" s="6"/>
      <c r="AC203" s="6"/>
      <c r="AD203" s="6"/>
      <c r="AE203" s="6"/>
      <c r="AF203" s="6"/>
      <c r="AG203" s="6"/>
      <c r="AH203" s="6"/>
      <c r="AI203" s="6"/>
      <c r="AJ203" s="9"/>
      <c r="AK203" s="9"/>
      <c r="AL203" s="9"/>
      <c r="AM203" s="9"/>
      <c r="AN203" s="9"/>
      <c r="AO203" s="6"/>
      <c r="AP203" s="6"/>
      <c r="AQ203" s="6"/>
      <c r="AR203" s="6"/>
      <c r="AS203" s="6"/>
      <c r="AT203" s="6"/>
      <c r="AU203" s="6"/>
      <c r="AV203" s="6"/>
      <c r="AW203" s="6"/>
      <c r="AX203" s="113"/>
      <c r="AY203" s="3"/>
      <c r="AZ203" s="3"/>
      <c r="BA203" s="3"/>
      <c r="BB203" s="3"/>
      <c r="BC203" s="4"/>
      <c r="BD203" s="4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25"/>
      <c r="BX203" s="25"/>
      <c r="BY203" s="19"/>
      <c r="BZ203" s="20"/>
      <c r="CA203" s="6"/>
      <c r="CB203" s="6"/>
      <c r="CC203" s="6"/>
      <c r="CD203" s="6"/>
      <c r="CE203" s="6"/>
      <c r="CF203" s="6"/>
    </row>
    <row r="204" spans="1:84" s="2" customFormat="1" x14ac:dyDescent="0.2">
      <c r="A204" s="114"/>
      <c r="B204" s="114"/>
      <c r="C204" s="114"/>
      <c r="D204" s="114"/>
      <c r="E204" s="7"/>
      <c r="F204" s="7"/>
      <c r="G204" s="7"/>
      <c r="H204" s="13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13"/>
      <c r="AB204" s="6"/>
      <c r="AC204" s="6"/>
      <c r="AD204" s="6"/>
      <c r="AE204" s="6"/>
      <c r="AF204" s="6"/>
      <c r="AG204" s="6"/>
      <c r="AH204" s="6"/>
      <c r="AI204" s="6"/>
      <c r="AJ204" s="9"/>
      <c r="AK204" s="9"/>
      <c r="AL204" s="9"/>
      <c r="AM204" s="9"/>
      <c r="AN204" s="9"/>
      <c r="AO204" s="6"/>
      <c r="AP204" s="6"/>
      <c r="AQ204" s="6"/>
      <c r="AR204" s="6"/>
      <c r="AS204" s="6"/>
      <c r="AT204" s="6"/>
      <c r="AU204" s="6"/>
      <c r="AV204" s="6"/>
      <c r="AW204" s="6"/>
      <c r="AX204" s="113"/>
      <c r="AY204" s="3"/>
      <c r="AZ204" s="3"/>
      <c r="BA204" s="3"/>
      <c r="BB204" s="3"/>
      <c r="BC204" s="4"/>
      <c r="BD204" s="4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25"/>
      <c r="BX204" s="25"/>
      <c r="BY204" s="19"/>
      <c r="BZ204" s="20"/>
      <c r="CA204" s="6"/>
      <c r="CB204" s="6"/>
      <c r="CC204" s="6"/>
      <c r="CD204" s="6"/>
      <c r="CE204" s="6"/>
      <c r="CF204" s="6"/>
    </row>
    <row r="205" spans="1:84" s="2" customFormat="1" x14ac:dyDescent="0.2">
      <c r="A205" s="114"/>
      <c r="B205" s="114"/>
      <c r="C205" s="114"/>
      <c r="D205" s="114"/>
      <c r="E205" s="7"/>
      <c r="F205" s="7"/>
      <c r="G205" s="7"/>
      <c r="H205" s="13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13"/>
      <c r="AB205" s="6"/>
      <c r="AC205" s="6"/>
      <c r="AD205" s="6"/>
      <c r="AE205" s="6"/>
      <c r="AF205" s="6"/>
      <c r="AG205" s="6"/>
      <c r="AH205" s="6"/>
      <c r="AI205" s="6"/>
      <c r="AJ205" s="9"/>
      <c r="AK205" s="9"/>
      <c r="AL205" s="9"/>
      <c r="AM205" s="9"/>
      <c r="AN205" s="9"/>
      <c r="AO205" s="6"/>
      <c r="AP205" s="6"/>
      <c r="AQ205" s="6"/>
      <c r="AR205" s="6"/>
      <c r="AS205" s="6"/>
      <c r="AT205" s="6"/>
      <c r="AU205" s="6"/>
      <c r="AV205" s="6"/>
      <c r="AW205" s="6"/>
      <c r="AX205" s="113"/>
      <c r="AY205" s="3"/>
      <c r="AZ205" s="3"/>
      <c r="BA205" s="3"/>
      <c r="BB205" s="3"/>
      <c r="BC205" s="4"/>
      <c r="BD205" s="4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25"/>
      <c r="BX205" s="25"/>
      <c r="BY205" s="19"/>
      <c r="BZ205" s="20"/>
      <c r="CA205" s="6"/>
      <c r="CB205" s="6"/>
      <c r="CC205" s="6"/>
      <c r="CD205" s="6"/>
      <c r="CE205" s="6"/>
      <c r="CF205" s="6"/>
    </row>
    <row r="206" spans="1:84" s="2" customFormat="1" x14ac:dyDescent="0.2">
      <c r="A206" s="114"/>
      <c r="B206" s="114"/>
      <c r="C206" s="114"/>
      <c r="D206" s="114"/>
      <c r="E206" s="7"/>
      <c r="F206" s="7"/>
      <c r="G206" s="7"/>
      <c r="H206" s="13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13"/>
      <c r="AB206" s="6"/>
      <c r="AC206" s="6"/>
      <c r="AD206" s="6"/>
      <c r="AE206" s="6"/>
      <c r="AF206" s="6"/>
      <c r="AG206" s="6"/>
      <c r="AH206" s="6"/>
      <c r="AI206" s="6"/>
      <c r="AJ206" s="9"/>
      <c r="AK206" s="9"/>
      <c r="AL206" s="9"/>
      <c r="AM206" s="9"/>
      <c r="AN206" s="9"/>
      <c r="AO206" s="6"/>
      <c r="AP206" s="6"/>
      <c r="AQ206" s="6"/>
      <c r="AR206" s="6"/>
      <c r="AS206" s="6"/>
      <c r="AT206" s="6"/>
      <c r="AU206" s="6"/>
      <c r="AV206" s="6"/>
      <c r="AW206" s="6"/>
      <c r="AX206" s="113"/>
      <c r="AY206" s="3"/>
      <c r="AZ206" s="3"/>
      <c r="BA206" s="3"/>
      <c r="BB206" s="3"/>
      <c r="BC206" s="4"/>
      <c r="BD206" s="4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25"/>
      <c r="BX206" s="25"/>
      <c r="BY206" s="19"/>
      <c r="BZ206" s="20"/>
      <c r="CA206" s="6"/>
      <c r="CB206" s="6"/>
      <c r="CC206" s="6"/>
      <c r="CD206" s="6"/>
      <c r="CE206" s="6"/>
      <c r="CF206" s="6"/>
    </row>
    <row r="207" spans="1:84" s="2" customFormat="1" x14ac:dyDescent="0.2">
      <c r="A207" s="114"/>
      <c r="B207" s="114"/>
      <c r="C207" s="114"/>
      <c r="D207" s="114"/>
      <c r="E207" s="7"/>
      <c r="F207" s="7"/>
      <c r="G207" s="7"/>
      <c r="H207" s="13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13"/>
      <c r="AB207" s="6"/>
      <c r="AC207" s="6"/>
      <c r="AD207" s="6"/>
      <c r="AE207" s="6"/>
      <c r="AF207" s="6"/>
      <c r="AG207" s="6"/>
      <c r="AH207" s="6"/>
      <c r="AI207" s="6"/>
      <c r="AJ207" s="9"/>
      <c r="AK207" s="9"/>
      <c r="AL207" s="9"/>
      <c r="AM207" s="9"/>
      <c r="AN207" s="9"/>
      <c r="AO207" s="6"/>
      <c r="AP207" s="6"/>
      <c r="AQ207" s="6"/>
      <c r="AR207" s="6"/>
      <c r="AS207" s="6"/>
      <c r="AT207" s="6"/>
      <c r="AU207" s="6"/>
      <c r="AV207" s="6"/>
      <c r="AW207" s="6"/>
      <c r="AX207" s="113"/>
      <c r="AY207" s="3"/>
      <c r="AZ207" s="3"/>
      <c r="BA207" s="3"/>
      <c r="BB207" s="3"/>
      <c r="BC207" s="4"/>
      <c r="BD207" s="4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25"/>
      <c r="BX207" s="25"/>
      <c r="BY207" s="19"/>
      <c r="BZ207" s="20"/>
      <c r="CA207" s="6"/>
      <c r="CB207" s="6"/>
      <c r="CC207" s="6"/>
      <c r="CD207" s="6"/>
      <c r="CE207" s="6"/>
      <c r="CF207" s="6"/>
    </row>
    <row r="208" spans="1:84" s="2" customFormat="1" x14ac:dyDescent="0.2">
      <c r="A208" s="114"/>
      <c r="B208" s="114"/>
      <c r="C208" s="114"/>
      <c r="D208" s="114"/>
      <c r="E208" s="7"/>
      <c r="F208" s="7"/>
      <c r="G208" s="7"/>
      <c r="H208" s="13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13"/>
      <c r="AB208" s="6"/>
      <c r="AC208" s="6"/>
      <c r="AD208" s="6"/>
      <c r="AE208" s="6"/>
      <c r="AF208" s="6"/>
      <c r="AG208" s="6"/>
      <c r="AH208" s="6"/>
      <c r="AI208" s="6"/>
      <c r="AJ208" s="9"/>
      <c r="AK208" s="9"/>
      <c r="AL208" s="9"/>
      <c r="AM208" s="9"/>
      <c r="AN208" s="9"/>
      <c r="AO208" s="6"/>
      <c r="AP208" s="6"/>
      <c r="AQ208" s="6"/>
      <c r="AR208" s="6"/>
      <c r="AS208" s="6"/>
      <c r="AT208" s="6"/>
      <c r="AU208" s="6"/>
      <c r="AV208" s="6"/>
      <c r="AW208" s="6"/>
      <c r="AX208" s="113"/>
      <c r="AY208" s="3"/>
      <c r="AZ208" s="3"/>
      <c r="BA208" s="3"/>
      <c r="BB208" s="3"/>
      <c r="BC208" s="4"/>
      <c r="BD208" s="4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25"/>
      <c r="BX208" s="25"/>
      <c r="BY208" s="19"/>
      <c r="BZ208" s="20"/>
      <c r="CA208" s="6"/>
      <c r="CB208" s="6"/>
      <c r="CC208" s="6"/>
      <c r="CD208" s="6"/>
      <c r="CE208" s="6"/>
      <c r="CF208" s="6"/>
    </row>
    <row r="209" spans="1:84" s="2" customFormat="1" x14ac:dyDescent="0.2">
      <c r="A209" s="114"/>
      <c r="B209" s="114"/>
      <c r="C209" s="114"/>
      <c r="D209" s="114"/>
      <c r="E209" s="7"/>
      <c r="F209" s="7"/>
      <c r="G209" s="7"/>
      <c r="H209" s="13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13"/>
      <c r="AB209" s="6"/>
      <c r="AC209" s="6"/>
      <c r="AD209" s="6"/>
      <c r="AE209" s="6"/>
      <c r="AF209" s="6"/>
      <c r="AG209" s="6"/>
      <c r="AH209" s="6"/>
      <c r="AI209" s="6"/>
      <c r="AJ209" s="9"/>
      <c r="AK209" s="9"/>
      <c r="AL209" s="9"/>
      <c r="AM209" s="9"/>
      <c r="AN209" s="9"/>
      <c r="AO209" s="6"/>
      <c r="AP209" s="6"/>
      <c r="AQ209" s="6"/>
      <c r="AR209" s="6"/>
      <c r="AS209" s="6"/>
      <c r="AT209" s="6"/>
      <c r="AU209" s="6"/>
      <c r="AV209" s="6"/>
      <c r="AW209" s="6"/>
      <c r="AX209" s="113"/>
      <c r="AY209" s="3"/>
      <c r="AZ209" s="3"/>
      <c r="BA209" s="3"/>
      <c r="BB209" s="3"/>
      <c r="BC209" s="4"/>
      <c r="BD209" s="4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25"/>
      <c r="BX209" s="25"/>
      <c r="BY209" s="19"/>
      <c r="BZ209" s="20"/>
      <c r="CA209" s="6"/>
      <c r="CB209" s="6"/>
      <c r="CC209" s="6"/>
      <c r="CD209" s="6"/>
      <c r="CE209" s="6"/>
      <c r="CF209" s="6"/>
    </row>
    <row r="210" spans="1:84" s="2" customFormat="1" x14ac:dyDescent="0.2">
      <c r="A210" s="114"/>
      <c r="B210" s="114"/>
      <c r="C210" s="114"/>
      <c r="D210" s="114"/>
      <c r="E210" s="7"/>
      <c r="F210" s="7"/>
      <c r="G210" s="7"/>
      <c r="H210" s="13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13"/>
      <c r="AB210" s="6"/>
      <c r="AC210" s="6"/>
      <c r="AD210" s="6"/>
      <c r="AE210" s="6"/>
      <c r="AF210" s="6"/>
      <c r="AG210" s="6"/>
      <c r="AH210" s="6"/>
      <c r="AI210" s="6"/>
      <c r="AJ210" s="9"/>
      <c r="AK210" s="9"/>
      <c r="AL210" s="9"/>
      <c r="AM210" s="9"/>
      <c r="AN210" s="9"/>
      <c r="AO210" s="6"/>
      <c r="AP210" s="6"/>
      <c r="AQ210" s="6"/>
      <c r="AR210" s="6"/>
      <c r="AS210" s="6"/>
      <c r="AT210" s="6"/>
      <c r="AU210" s="6"/>
      <c r="AV210" s="6"/>
      <c r="AW210" s="6"/>
      <c r="AX210" s="113"/>
      <c r="AY210" s="3"/>
      <c r="AZ210" s="3"/>
      <c r="BA210" s="3"/>
      <c r="BB210" s="3"/>
      <c r="BC210" s="4"/>
      <c r="BD210" s="4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25"/>
      <c r="BX210" s="25"/>
      <c r="BY210" s="19"/>
      <c r="BZ210" s="20"/>
      <c r="CA210" s="6"/>
      <c r="CB210" s="6"/>
      <c r="CC210" s="6"/>
      <c r="CD210" s="6"/>
      <c r="CE210" s="6"/>
      <c r="CF210" s="6"/>
    </row>
    <row r="211" spans="1:84" s="2" customFormat="1" x14ac:dyDescent="0.2">
      <c r="A211" s="114"/>
      <c r="B211" s="114"/>
      <c r="C211" s="114"/>
      <c r="D211" s="114"/>
      <c r="E211" s="7"/>
      <c r="F211" s="7"/>
      <c r="G211" s="7"/>
      <c r="H211" s="13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13"/>
      <c r="AB211" s="6"/>
      <c r="AC211" s="6"/>
      <c r="AD211" s="6"/>
      <c r="AE211" s="6"/>
      <c r="AF211" s="6"/>
      <c r="AG211" s="6"/>
      <c r="AH211" s="6"/>
      <c r="AI211" s="6"/>
      <c r="AJ211" s="9"/>
      <c r="AK211" s="9"/>
      <c r="AL211" s="9"/>
      <c r="AM211" s="9"/>
      <c r="AN211" s="9"/>
      <c r="AO211" s="6"/>
      <c r="AP211" s="6"/>
      <c r="AQ211" s="6"/>
      <c r="AR211" s="6"/>
      <c r="AS211" s="6"/>
      <c r="AT211" s="6"/>
      <c r="AU211" s="6"/>
      <c r="AV211" s="6"/>
      <c r="AW211" s="6"/>
      <c r="AX211" s="113"/>
      <c r="AY211" s="3"/>
      <c r="AZ211" s="3"/>
      <c r="BA211" s="3"/>
      <c r="BB211" s="3"/>
      <c r="BC211" s="4"/>
      <c r="BD211" s="4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25"/>
      <c r="BX211" s="25"/>
      <c r="BY211" s="19"/>
      <c r="BZ211" s="20"/>
      <c r="CA211" s="6"/>
      <c r="CB211" s="6"/>
      <c r="CC211" s="6"/>
      <c r="CD211" s="6"/>
      <c r="CE211" s="6"/>
      <c r="CF211" s="6"/>
    </row>
    <row r="212" spans="1:84" s="2" customFormat="1" x14ac:dyDescent="0.2">
      <c r="A212" s="114"/>
      <c r="B212" s="114"/>
      <c r="C212" s="114"/>
      <c r="D212" s="114"/>
      <c r="E212" s="7"/>
      <c r="F212" s="7"/>
      <c r="G212" s="7"/>
      <c r="H212" s="13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13"/>
      <c r="AB212" s="6"/>
      <c r="AC212" s="6"/>
      <c r="AD212" s="6"/>
      <c r="AE212" s="6"/>
      <c r="AF212" s="6"/>
      <c r="AG212" s="6"/>
      <c r="AH212" s="6"/>
      <c r="AI212" s="6"/>
      <c r="AJ212" s="9"/>
      <c r="AK212" s="9"/>
      <c r="AL212" s="9"/>
      <c r="AM212" s="9"/>
      <c r="AN212" s="9"/>
      <c r="AO212" s="6"/>
      <c r="AP212" s="6"/>
      <c r="AQ212" s="6"/>
      <c r="AR212" s="6"/>
      <c r="AS212" s="6"/>
      <c r="AT212" s="6"/>
      <c r="AU212" s="6"/>
      <c r="AV212" s="6"/>
      <c r="AW212" s="6"/>
      <c r="AX212" s="113"/>
      <c r="AY212" s="3"/>
      <c r="AZ212" s="3"/>
      <c r="BA212" s="3"/>
      <c r="BB212" s="3"/>
      <c r="BC212" s="4"/>
      <c r="BD212" s="4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25"/>
      <c r="BX212" s="25"/>
      <c r="BY212" s="19"/>
      <c r="BZ212" s="20"/>
      <c r="CA212" s="6"/>
      <c r="CB212" s="6"/>
      <c r="CC212" s="6"/>
      <c r="CD212" s="6"/>
      <c r="CE212" s="6"/>
      <c r="CF212" s="6"/>
    </row>
    <row r="213" spans="1:84" s="2" customFormat="1" x14ac:dyDescent="0.2">
      <c r="A213" s="114"/>
      <c r="B213" s="114"/>
      <c r="C213" s="114"/>
      <c r="D213" s="114"/>
      <c r="E213" s="7"/>
      <c r="F213" s="7"/>
      <c r="G213" s="7"/>
      <c r="H213" s="13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13"/>
      <c r="AB213" s="6"/>
      <c r="AC213" s="6"/>
      <c r="AD213" s="6"/>
      <c r="AE213" s="6"/>
      <c r="AF213" s="6"/>
      <c r="AG213" s="6"/>
      <c r="AH213" s="6"/>
      <c r="AI213" s="6"/>
      <c r="AJ213" s="9"/>
      <c r="AK213" s="9"/>
      <c r="AL213" s="9"/>
      <c r="AM213" s="9"/>
      <c r="AN213" s="9"/>
      <c r="AO213" s="6"/>
      <c r="AP213" s="6"/>
      <c r="AQ213" s="6"/>
      <c r="AR213" s="6"/>
      <c r="AS213" s="6"/>
      <c r="AT213" s="6"/>
      <c r="AU213" s="6"/>
      <c r="AV213" s="6"/>
      <c r="AW213" s="6"/>
      <c r="AX213" s="113"/>
      <c r="AY213" s="3"/>
      <c r="AZ213" s="3"/>
      <c r="BA213" s="3"/>
      <c r="BB213" s="3"/>
      <c r="BC213" s="4"/>
      <c r="BD213" s="4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25"/>
      <c r="BX213" s="25"/>
      <c r="BY213" s="19"/>
      <c r="BZ213" s="20"/>
      <c r="CA213" s="6"/>
      <c r="CB213" s="6"/>
      <c r="CC213" s="6"/>
      <c r="CD213" s="6"/>
      <c r="CE213" s="6"/>
      <c r="CF213" s="6"/>
    </row>
    <row r="214" spans="1:84" s="2" customFormat="1" x14ac:dyDescent="0.2">
      <c r="A214" s="114"/>
      <c r="B214" s="114"/>
      <c r="C214" s="114"/>
      <c r="D214" s="114"/>
      <c r="E214" s="7"/>
      <c r="F214" s="7"/>
      <c r="G214" s="7"/>
      <c r="H214" s="13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13"/>
      <c r="AB214" s="6"/>
      <c r="AC214" s="6"/>
      <c r="AD214" s="6"/>
      <c r="AE214" s="6"/>
      <c r="AF214" s="6"/>
      <c r="AG214" s="6"/>
      <c r="AH214" s="6"/>
      <c r="AI214" s="6"/>
      <c r="AJ214" s="9"/>
      <c r="AK214" s="9"/>
      <c r="AL214" s="9"/>
      <c r="AM214" s="9"/>
      <c r="AN214" s="9"/>
      <c r="AO214" s="6"/>
      <c r="AP214" s="6"/>
      <c r="AQ214" s="6"/>
      <c r="AR214" s="6"/>
      <c r="AS214" s="6"/>
      <c r="AT214" s="6"/>
      <c r="AU214" s="6"/>
      <c r="AV214" s="6"/>
      <c r="AW214" s="6"/>
      <c r="AX214" s="113"/>
      <c r="AY214" s="3"/>
      <c r="AZ214" s="3"/>
      <c r="BA214" s="3"/>
      <c r="BB214" s="3"/>
      <c r="BC214" s="4"/>
      <c r="BD214" s="4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25"/>
      <c r="BX214" s="25"/>
      <c r="BY214" s="19"/>
      <c r="BZ214" s="20"/>
      <c r="CA214" s="6"/>
      <c r="CB214" s="6"/>
      <c r="CC214" s="6"/>
      <c r="CD214" s="6"/>
      <c r="CE214" s="6"/>
      <c r="CF214" s="6"/>
    </row>
    <row r="215" spans="1:84" s="2" customFormat="1" x14ac:dyDescent="0.2">
      <c r="A215" s="114"/>
      <c r="B215" s="114"/>
      <c r="C215" s="114"/>
      <c r="D215" s="114"/>
      <c r="E215" s="7"/>
      <c r="F215" s="7"/>
      <c r="G215" s="7"/>
      <c r="H215" s="13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13"/>
      <c r="AB215" s="6"/>
      <c r="AC215" s="6"/>
      <c r="AD215" s="6"/>
      <c r="AE215" s="6"/>
      <c r="AF215" s="6"/>
      <c r="AG215" s="6"/>
      <c r="AH215" s="6"/>
      <c r="AI215" s="6"/>
      <c r="AJ215" s="9"/>
      <c r="AK215" s="9"/>
      <c r="AL215" s="9"/>
      <c r="AM215" s="9"/>
      <c r="AN215" s="9"/>
      <c r="AO215" s="6"/>
      <c r="AP215" s="6"/>
      <c r="AQ215" s="6"/>
      <c r="AR215" s="6"/>
      <c r="AS215" s="6"/>
      <c r="AT215" s="6"/>
      <c r="AU215" s="6"/>
      <c r="AV215" s="6"/>
      <c r="AW215" s="6"/>
      <c r="AX215" s="113"/>
      <c r="AY215" s="3"/>
      <c r="AZ215" s="3"/>
      <c r="BA215" s="3"/>
      <c r="BB215" s="3"/>
      <c r="BC215" s="4"/>
      <c r="BD215" s="4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25"/>
      <c r="BX215" s="25"/>
      <c r="BY215" s="19"/>
      <c r="BZ215" s="20"/>
      <c r="CA215" s="6"/>
      <c r="CB215" s="6"/>
      <c r="CC215" s="6"/>
      <c r="CD215" s="6"/>
      <c r="CE215" s="6"/>
      <c r="CF215" s="6"/>
    </row>
    <row r="216" spans="1:84" s="2" customFormat="1" x14ac:dyDescent="0.2">
      <c r="A216" s="114"/>
      <c r="B216" s="114"/>
      <c r="C216" s="114"/>
      <c r="D216" s="114"/>
      <c r="E216" s="7"/>
      <c r="F216" s="7"/>
      <c r="G216" s="7"/>
      <c r="H216" s="13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13"/>
      <c r="AB216" s="6"/>
      <c r="AC216" s="6"/>
      <c r="AD216" s="6"/>
      <c r="AE216" s="6"/>
      <c r="AF216" s="6"/>
      <c r="AG216" s="6"/>
      <c r="AH216" s="6"/>
      <c r="AI216" s="6"/>
      <c r="AJ216" s="9"/>
      <c r="AK216" s="9"/>
      <c r="AL216" s="9"/>
      <c r="AM216" s="9"/>
      <c r="AN216" s="9"/>
      <c r="AO216" s="6"/>
      <c r="AP216" s="6"/>
      <c r="AQ216" s="6"/>
      <c r="AR216" s="6"/>
      <c r="AS216" s="6"/>
      <c r="AT216" s="6"/>
      <c r="AU216" s="6"/>
      <c r="AV216" s="6"/>
      <c r="AW216" s="6"/>
      <c r="AX216" s="113"/>
      <c r="AY216" s="3"/>
      <c r="AZ216" s="3"/>
      <c r="BA216" s="3"/>
      <c r="BB216" s="3"/>
      <c r="BC216" s="4"/>
      <c r="BD216" s="4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25"/>
      <c r="BX216" s="25"/>
      <c r="BY216" s="19"/>
      <c r="BZ216" s="20"/>
      <c r="CA216" s="6"/>
      <c r="CB216" s="6"/>
      <c r="CC216" s="6"/>
      <c r="CD216" s="6"/>
      <c r="CE216" s="6"/>
      <c r="CF216" s="6"/>
    </row>
    <row r="217" spans="1:84" s="2" customFormat="1" x14ac:dyDescent="0.2">
      <c r="A217" s="114"/>
      <c r="B217" s="114"/>
      <c r="C217" s="114"/>
      <c r="D217" s="114"/>
      <c r="E217" s="7"/>
      <c r="F217" s="7"/>
      <c r="G217" s="7"/>
      <c r="H217" s="13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13"/>
      <c r="AB217" s="6"/>
      <c r="AC217" s="6"/>
      <c r="AD217" s="6"/>
      <c r="AE217" s="6"/>
      <c r="AF217" s="6"/>
      <c r="AG217" s="6"/>
      <c r="AH217" s="6"/>
      <c r="AI217" s="6"/>
      <c r="AJ217" s="9"/>
      <c r="AK217" s="9"/>
      <c r="AL217" s="9"/>
      <c r="AM217" s="9"/>
      <c r="AN217" s="9"/>
      <c r="AO217" s="6"/>
      <c r="AP217" s="6"/>
      <c r="AQ217" s="6"/>
      <c r="AR217" s="6"/>
      <c r="AS217" s="6"/>
      <c r="AT217" s="6"/>
      <c r="AU217" s="6"/>
      <c r="AV217" s="6"/>
      <c r="AW217" s="6"/>
      <c r="AX217" s="113"/>
      <c r="AY217" s="3"/>
      <c r="AZ217" s="3"/>
      <c r="BA217" s="3"/>
      <c r="BB217" s="3"/>
      <c r="BC217" s="4"/>
      <c r="BD217" s="4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25"/>
      <c r="BX217" s="25"/>
      <c r="BY217" s="19"/>
      <c r="BZ217" s="20"/>
      <c r="CA217" s="6"/>
      <c r="CB217" s="6"/>
      <c r="CC217" s="6"/>
      <c r="CD217" s="6"/>
      <c r="CE217" s="6"/>
      <c r="CF217" s="6"/>
    </row>
    <row r="218" spans="1:84" s="2" customFormat="1" x14ac:dyDescent="0.2">
      <c r="A218" s="114"/>
      <c r="B218" s="114"/>
      <c r="C218" s="114"/>
      <c r="D218" s="114"/>
      <c r="E218" s="7"/>
      <c r="F218" s="7"/>
      <c r="G218" s="7"/>
      <c r="H218" s="13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13"/>
      <c r="AB218" s="6"/>
      <c r="AC218" s="6"/>
      <c r="AD218" s="6"/>
      <c r="AE218" s="6"/>
      <c r="AF218" s="6"/>
      <c r="AG218" s="6"/>
      <c r="AH218" s="6"/>
      <c r="AI218" s="6"/>
      <c r="AJ218" s="9"/>
      <c r="AK218" s="9"/>
      <c r="AL218" s="9"/>
      <c r="AM218" s="9"/>
      <c r="AN218" s="9"/>
      <c r="AO218" s="6"/>
      <c r="AP218" s="6"/>
      <c r="AQ218" s="6"/>
      <c r="AR218" s="6"/>
      <c r="AS218" s="6"/>
      <c r="AT218" s="6"/>
      <c r="AU218" s="6"/>
      <c r="AV218" s="6"/>
      <c r="AW218" s="6"/>
      <c r="AX218" s="113"/>
      <c r="AY218" s="3"/>
      <c r="AZ218" s="3"/>
      <c r="BA218" s="3"/>
      <c r="BB218" s="3"/>
      <c r="BC218" s="4"/>
      <c r="BD218" s="4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25"/>
      <c r="BX218" s="25"/>
      <c r="BY218" s="19"/>
      <c r="BZ218" s="20"/>
      <c r="CA218" s="6"/>
      <c r="CB218" s="6"/>
      <c r="CC218" s="6"/>
      <c r="CD218" s="6"/>
      <c r="CE218" s="6"/>
      <c r="CF218" s="6"/>
    </row>
    <row r="219" spans="1:84" s="2" customFormat="1" x14ac:dyDescent="0.2">
      <c r="A219" s="114"/>
      <c r="B219" s="114"/>
      <c r="C219" s="114"/>
      <c r="D219" s="114"/>
      <c r="E219" s="7"/>
      <c r="F219" s="7"/>
      <c r="G219" s="7"/>
      <c r="H219" s="13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13"/>
      <c r="AB219" s="6"/>
      <c r="AC219" s="6"/>
      <c r="AD219" s="6"/>
      <c r="AE219" s="6"/>
      <c r="AF219" s="6"/>
      <c r="AG219" s="6"/>
      <c r="AH219" s="6"/>
      <c r="AI219" s="6"/>
      <c r="AJ219" s="9"/>
      <c r="AK219" s="9"/>
      <c r="AL219" s="9"/>
      <c r="AM219" s="9"/>
      <c r="AN219" s="9"/>
      <c r="AO219" s="6"/>
      <c r="AP219" s="6"/>
      <c r="AQ219" s="6"/>
      <c r="AR219" s="6"/>
      <c r="AS219" s="6"/>
      <c r="AT219" s="6"/>
      <c r="AU219" s="6"/>
      <c r="AV219" s="6"/>
      <c r="AW219" s="6"/>
      <c r="AX219" s="113"/>
      <c r="AY219" s="3"/>
      <c r="AZ219" s="3"/>
      <c r="BA219" s="3"/>
      <c r="BB219" s="3"/>
      <c r="BC219" s="4"/>
      <c r="BD219" s="4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25"/>
      <c r="BX219" s="25"/>
      <c r="BY219" s="19"/>
      <c r="BZ219" s="20"/>
      <c r="CA219" s="6"/>
      <c r="CB219" s="6"/>
      <c r="CC219" s="6"/>
      <c r="CD219" s="6"/>
      <c r="CE219" s="6"/>
      <c r="CF219" s="6"/>
    </row>
    <row r="220" spans="1:84" s="2" customFormat="1" x14ac:dyDescent="0.2">
      <c r="A220" s="114"/>
      <c r="B220" s="114"/>
      <c r="C220" s="114"/>
      <c r="D220" s="114"/>
      <c r="E220" s="7"/>
      <c r="F220" s="7"/>
      <c r="G220" s="7"/>
      <c r="H220" s="13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13"/>
      <c r="AB220" s="6"/>
      <c r="AC220" s="6"/>
      <c r="AD220" s="6"/>
      <c r="AE220" s="6"/>
      <c r="AF220" s="6"/>
      <c r="AG220" s="6"/>
      <c r="AH220" s="6"/>
      <c r="AI220" s="6"/>
      <c r="AJ220" s="9"/>
      <c r="AK220" s="9"/>
      <c r="AL220" s="9"/>
      <c r="AM220" s="9"/>
      <c r="AN220" s="9"/>
      <c r="AO220" s="6"/>
      <c r="AP220" s="6"/>
      <c r="AQ220" s="6"/>
      <c r="AR220" s="6"/>
      <c r="AS220" s="6"/>
      <c r="AT220" s="6"/>
      <c r="AU220" s="6"/>
      <c r="AV220" s="6"/>
      <c r="AW220" s="6"/>
      <c r="AX220" s="113"/>
      <c r="AY220" s="3"/>
      <c r="AZ220" s="3"/>
      <c r="BA220" s="3"/>
      <c r="BB220" s="3"/>
      <c r="BC220" s="4"/>
      <c r="BD220" s="4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25"/>
      <c r="BX220" s="25"/>
      <c r="BY220" s="19"/>
      <c r="BZ220" s="20"/>
      <c r="CA220" s="6"/>
      <c r="CB220" s="6"/>
      <c r="CC220" s="6"/>
      <c r="CD220" s="6"/>
      <c r="CE220" s="6"/>
      <c r="CF220" s="6"/>
    </row>
    <row r="221" spans="1:84" s="2" customFormat="1" x14ac:dyDescent="0.2">
      <c r="A221" s="114"/>
      <c r="B221" s="114"/>
      <c r="C221" s="114"/>
      <c r="D221" s="114"/>
      <c r="E221" s="7"/>
      <c r="F221" s="7"/>
      <c r="G221" s="7"/>
      <c r="H221" s="13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13"/>
      <c r="AB221" s="6"/>
      <c r="AC221" s="6"/>
      <c r="AD221" s="6"/>
      <c r="AE221" s="6"/>
      <c r="AF221" s="6"/>
      <c r="AG221" s="6"/>
      <c r="AH221" s="6"/>
      <c r="AI221" s="6"/>
      <c r="AJ221" s="9"/>
      <c r="AK221" s="9"/>
      <c r="AL221" s="9"/>
      <c r="AM221" s="9"/>
      <c r="AN221" s="9"/>
      <c r="AO221" s="6"/>
      <c r="AP221" s="6"/>
      <c r="AQ221" s="6"/>
      <c r="AR221" s="6"/>
      <c r="AS221" s="6"/>
      <c r="AT221" s="6"/>
      <c r="AU221" s="6"/>
      <c r="AV221" s="6"/>
      <c r="AW221" s="6"/>
      <c r="AX221" s="113"/>
      <c r="AY221" s="3"/>
      <c r="AZ221" s="3"/>
      <c r="BA221" s="3"/>
      <c r="BB221" s="3"/>
      <c r="BC221" s="4"/>
      <c r="BD221" s="4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25"/>
      <c r="BX221" s="25"/>
      <c r="BY221" s="19"/>
      <c r="BZ221" s="20"/>
      <c r="CA221" s="6"/>
      <c r="CB221" s="6"/>
      <c r="CC221" s="6"/>
      <c r="CD221" s="6"/>
      <c r="CE221" s="6"/>
      <c r="CF221" s="6"/>
    </row>
    <row r="222" spans="1:84" s="2" customFormat="1" x14ac:dyDescent="0.2">
      <c r="A222" s="114"/>
      <c r="B222" s="114"/>
      <c r="C222" s="114"/>
      <c r="D222" s="114"/>
      <c r="E222" s="7"/>
      <c r="F222" s="7"/>
      <c r="G222" s="7"/>
      <c r="H222" s="13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13"/>
      <c r="AB222" s="6"/>
      <c r="AC222" s="6"/>
      <c r="AD222" s="6"/>
      <c r="AE222" s="6"/>
      <c r="AF222" s="6"/>
      <c r="AG222" s="6"/>
      <c r="AH222" s="6"/>
      <c r="AI222" s="6"/>
      <c r="AJ222" s="9"/>
      <c r="AK222" s="9"/>
      <c r="AL222" s="9"/>
      <c r="AM222" s="9"/>
      <c r="AN222" s="9"/>
      <c r="AO222" s="6"/>
      <c r="AP222" s="6"/>
      <c r="AQ222" s="6"/>
      <c r="AR222" s="6"/>
      <c r="AS222" s="6"/>
      <c r="AT222" s="6"/>
      <c r="AU222" s="6"/>
      <c r="AV222" s="6"/>
      <c r="AW222" s="6"/>
      <c r="AX222" s="113"/>
      <c r="AY222" s="3"/>
      <c r="AZ222" s="3"/>
      <c r="BA222" s="3"/>
      <c r="BB222" s="3"/>
      <c r="BC222" s="4"/>
      <c r="BD222" s="4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25"/>
      <c r="BX222" s="25"/>
      <c r="BY222" s="19"/>
      <c r="BZ222" s="20"/>
      <c r="CA222" s="6"/>
      <c r="CB222" s="6"/>
      <c r="CC222" s="6"/>
      <c r="CD222" s="6"/>
      <c r="CE222" s="6"/>
      <c r="CF222" s="6"/>
    </row>
    <row r="223" spans="1:84" s="2" customFormat="1" x14ac:dyDescent="0.2">
      <c r="A223" s="114"/>
      <c r="B223" s="114"/>
      <c r="C223" s="114"/>
      <c r="D223" s="114"/>
      <c r="E223" s="7"/>
      <c r="F223" s="7"/>
      <c r="G223" s="7"/>
      <c r="H223" s="13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13"/>
      <c r="AB223" s="6"/>
      <c r="AC223" s="6"/>
      <c r="AD223" s="6"/>
      <c r="AE223" s="6"/>
      <c r="AF223" s="6"/>
      <c r="AG223" s="6"/>
      <c r="AH223" s="6"/>
      <c r="AI223" s="6"/>
      <c r="AJ223" s="9"/>
      <c r="AK223" s="9"/>
      <c r="AL223" s="9"/>
      <c r="AM223" s="9"/>
      <c r="AN223" s="9"/>
      <c r="AO223" s="6"/>
      <c r="AP223" s="6"/>
      <c r="AQ223" s="6"/>
      <c r="AR223" s="6"/>
      <c r="AS223" s="6"/>
      <c r="AT223" s="6"/>
      <c r="AU223" s="6"/>
      <c r="AV223" s="6"/>
      <c r="AW223" s="6"/>
      <c r="AX223" s="113"/>
      <c r="AY223" s="3"/>
      <c r="AZ223" s="3"/>
      <c r="BA223" s="3"/>
      <c r="BB223" s="3"/>
      <c r="BC223" s="4"/>
      <c r="BD223" s="4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25"/>
      <c r="BX223" s="25"/>
      <c r="BY223" s="19"/>
      <c r="BZ223" s="20"/>
      <c r="CA223" s="6"/>
      <c r="CB223" s="6"/>
      <c r="CC223" s="6"/>
      <c r="CD223" s="6"/>
      <c r="CE223" s="6"/>
      <c r="CF223" s="6"/>
    </row>
    <row r="224" spans="1:84" s="2" customFormat="1" x14ac:dyDescent="0.2">
      <c r="A224" s="114"/>
      <c r="B224" s="114"/>
      <c r="C224" s="114"/>
      <c r="D224" s="114"/>
      <c r="E224" s="7"/>
      <c r="F224" s="7"/>
      <c r="G224" s="7"/>
      <c r="H224" s="13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13"/>
      <c r="AB224" s="6"/>
      <c r="AC224" s="6"/>
      <c r="AD224" s="6"/>
      <c r="AE224" s="6"/>
      <c r="AF224" s="6"/>
      <c r="AG224" s="6"/>
      <c r="AH224" s="6"/>
      <c r="AI224" s="6"/>
      <c r="AJ224" s="9"/>
      <c r="AK224" s="9"/>
      <c r="AL224" s="9"/>
      <c r="AM224" s="9"/>
      <c r="AN224" s="9"/>
      <c r="AO224" s="6"/>
      <c r="AP224" s="6"/>
      <c r="AQ224" s="6"/>
      <c r="AR224" s="6"/>
      <c r="AS224" s="6"/>
      <c r="AT224" s="6"/>
      <c r="AU224" s="6"/>
      <c r="AV224" s="6"/>
      <c r="AW224" s="6"/>
      <c r="AX224" s="113"/>
      <c r="AY224" s="3"/>
      <c r="AZ224" s="3"/>
      <c r="BA224" s="3"/>
      <c r="BB224" s="3"/>
      <c r="BC224" s="4"/>
      <c r="BD224" s="4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25"/>
      <c r="BX224" s="25"/>
      <c r="BY224" s="19"/>
      <c r="BZ224" s="20"/>
      <c r="CA224" s="6"/>
      <c r="CB224" s="6"/>
      <c r="CC224" s="6"/>
      <c r="CD224" s="6"/>
      <c r="CE224" s="6"/>
      <c r="CF224" s="6"/>
    </row>
    <row r="225" spans="1:84" s="2" customFormat="1" x14ac:dyDescent="0.2">
      <c r="A225" s="114"/>
      <c r="B225" s="114"/>
      <c r="C225" s="114"/>
      <c r="D225" s="114"/>
      <c r="E225" s="7"/>
      <c r="F225" s="7"/>
      <c r="G225" s="7"/>
      <c r="H225" s="13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13"/>
      <c r="AB225" s="6"/>
      <c r="AC225" s="6"/>
      <c r="AD225" s="6"/>
      <c r="AE225" s="6"/>
      <c r="AF225" s="6"/>
      <c r="AG225" s="6"/>
      <c r="AH225" s="6"/>
      <c r="AI225" s="6"/>
      <c r="AJ225" s="9"/>
      <c r="AK225" s="9"/>
      <c r="AL225" s="9"/>
      <c r="AM225" s="9"/>
      <c r="AN225" s="9"/>
      <c r="AO225" s="6"/>
      <c r="AP225" s="6"/>
      <c r="AQ225" s="6"/>
      <c r="AR225" s="6"/>
      <c r="AS225" s="6"/>
      <c r="AT225" s="6"/>
      <c r="AU225" s="6"/>
      <c r="AV225" s="6"/>
      <c r="AW225" s="6"/>
      <c r="AX225" s="113"/>
      <c r="AY225" s="3"/>
      <c r="AZ225" s="3"/>
      <c r="BA225" s="3"/>
      <c r="BB225" s="3"/>
      <c r="BC225" s="4"/>
      <c r="BD225" s="4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25"/>
      <c r="BX225" s="25"/>
      <c r="BY225" s="19"/>
      <c r="BZ225" s="20"/>
      <c r="CA225" s="6"/>
      <c r="CB225" s="6"/>
      <c r="CC225" s="6"/>
      <c r="CD225" s="6"/>
      <c r="CE225" s="6"/>
      <c r="CF225" s="6"/>
    </row>
    <row r="226" spans="1:84" s="2" customFormat="1" x14ac:dyDescent="0.2">
      <c r="A226" s="114"/>
      <c r="B226" s="114"/>
      <c r="C226" s="114"/>
      <c r="D226" s="114"/>
      <c r="E226" s="7"/>
      <c r="F226" s="7"/>
      <c r="G226" s="7"/>
      <c r="H226" s="13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13"/>
      <c r="AB226" s="6"/>
      <c r="AC226" s="6"/>
      <c r="AD226" s="6"/>
      <c r="AE226" s="6"/>
      <c r="AF226" s="6"/>
      <c r="AG226" s="6"/>
      <c r="AH226" s="6"/>
      <c r="AI226" s="6"/>
      <c r="AJ226" s="9"/>
      <c r="AK226" s="9"/>
      <c r="AL226" s="9"/>
      <c r="AM226" s="9"/>
      <c r="AN226" s="9"/>
      <c r="AO226" s="6"/>
      <c r="AP226" s="6"/>
      <c r="AQ226" s="6"/>
      <c r="AR226" s="6"/>
      <c r="AS226" s="6"/>
      <c r="AT226" s="6"/>
      <c r="AU226" s="6"/>
      <c r="AV226" s="6"/>
      <c r="AW226" s="6"/>
      <c r="AX226" s="113"/>
      <c r="AY226" s="3"/>
      <c r="AZ226" s="3"/>
      <c r="BA226" s="3"/>
      <c r="BB226" s="3"/>
      <c r="BC226" s="4"/>
      <c r="BD226" s="4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25"/>
      <c r="BX226" s="25"/>
      <c r="BY226" s="19"/>
      <c r="BZ226" s="20"/>
      <c r="CA226" s="6"/>
      <c r="CB226" s="6"/>
      <c r="CC226" s="6"/>
      <c r="CD226" s="6"/>
      <c r="CE226" s="6"/>
      <c r="CF226" s="6"/>
    </row>
    <row r="227" spans="1:84" s="2" customFormat="1" x14ac:dyDescent="0.2">
      <c r="A227" s="114"/>
      <c r="B227" s="114"/>
      <c r="C227" s="114"/>
      <c r="D227" s="114"/>
      <c r="E227" s="7"/>
      <c r="F227" s="7"/>
      <c r="G227" s="7"/>
      <c r="H227" s="13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13"/>
      <c r="AB227" s="6"/>
      <c r="AC227" s="6"/>
      <c r="AD227" s="6"/>
      <c r="AE227" s="6"/>
      <c r="AF227" s="6"/>
      <c r="AG227" s="6"/>
      <c r="AH227" s="6"/>
      <c r="AI227" s="6"/>
      <c r="AJ227" s="9"/>
      <c r="AK227" s="9"/>
      <c r="AL227" s="9"/>
      <c r="AM227" s="9"/>
      <c r="AN227" s="9"/>
      <c r="AO227" s="6"/>
      <c r="AP227" s="6"/>
      <c r="AQ227" s="6"/>
      <c r="AR227" s="6"/>
      <c r="AS227" s="6"/>
      <c r="AT227" s="6"/>
      <c r="AU227" s="6"/>
      <c r="AV227" s="6"/>
      <c r="AW227" s="6"/>
      <c r="AX227" s="113"/>
      <c r="AY227" s="3"/>
      <c r="AZ227" s="3"/>
      <c r="BA227" s="3"/>
      <c r="BB227" s="3"/>
      <c r="BC227" s="4"/>
      <c r="BD227" s="4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25"/>
      <c r="BX227" s="25"/>
      <c r="BY227" s="19"/>
      <c r="BZ227" s="20"/>
      <c r="CA227" s="6"/>
      <c r="CB227" s="6"/>
      <c r="CC227" s="6"/>
      <c r="CD227" s="6"/>
      <c r="CE227" s="6"/>
      <c r="CF227" s="6"/>
    </row>
    <row r="228" spans="1:84" s="2" customFormat="1" x14ac:dyDescent="0.2">
      <c r="A228" s="114"/>
      <c r="B228" s="114"/>
      <c r="C228" s="114"/>
      <c r="D228" s="114"/>
      <c r="E228" s="7"/>
      <c r="F228" s="7"/>
      <c r="G228" s="7"/>
      <c r="H228" s="13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13"/>
      <c r="AB228" s="6"/>
      <c r="AC228" s="6"/>
      <c r="AD228" s="6"/>
      <c r="AE228" s="6"/>
      <c r="AF228" s="6"/>
      <c r="AG228" s="6"/>
      <c r="AH228" s="6"/>
      <c r="AI228" s="6"/>
      <c r="AJ228" s="9"/>
      <c r="AK228" s="9"/>
      <c r="AL228" s="9"/>
      <c r="AM228" s="9"/>
      <c r="AN228" s="9"/>
      <c r="AO228" s="6"/>
      <c r="AP228" s="6"/>
      <c r="AQ228" s="6"/>
      <c r="AR228" s="6"/>
      <c r="AS228" s="6"/>
      <c r="AT228" s="6"/>
      <c r="AU228" s="6"/>
      <c r="AV228" s="6"/>
      <c r="AW228" s="6"/>
      <c r="AX228" s="113"/>
      <c r="AY228" s="3"/>
      <c r="AZ228" s="3"/>
      <c r="BA228" s="3"/>
      <c r="BB228" s="3"/>
      <c r="BC228" s="4"/>
      <c r="BD228" s="4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25"/>
      <c r="BX228" s="25"/>
      <c r="BY228" s="19"/>
      <c r="BZ228" s="20"/>
      <c r="CA228" s="6"/>
      <c r="CB228" s="6"/>
      <c r="CC228" s="6"/>
      <c r="CD228" s="6"/>
      <c r="CE228" s="6"/>
      <c r="CF228" s="6"/>
    </row>
    <row r="229" spans="1:84" s="2" customFormat="1" x14ac:dyDescent="0.2">
      <c r="A229" s="114"/>
      <c r="B229" s="114"/>
      <c r="C229" s="114"/>
      <c r="D229" s="114"/>
      <c r="E229" s="7"/>
      <c r="F229" s="7"/>
      <c r="G229" s="7"/>
      <c r="H229" s="13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13"/>
      <c r="AB229" s="6"/>
      <c r="AC229" s="6"/>
      <c r="AD229" s="6"/>
      <c r="AE229" s="6"/>
      <c r="AF229" s="6"/>
      <c r="AG229" s="6"/>
      <c r="AH229" s="6"/>
      <c r="AI229" s="6"/>
      <c r="AJ229" s="9"/>
      <c r="AK229" s="9"/>
      <c r="AL229" s="9"/>
      <c r="AM229" s="9"/>
      <c r="AN229" s="9"/>
      <c r="AO229" s="6"/>
      <c r="AP229" s="6"/>
      <c r="AQ229" s="6"/>
      <c r="AR229" s="6"/>
      <c r="AS229" s="6"/>
      <c r="AT229" s="6"/>
      <c r="AU229" s="6"/>
      <c r="AV229" s="6"/>
      <c r="AW229" s="6"/>
      <c r="AX229" s="113"/>
      <c r="AY229" s="3"/>
      <c r="AZ229" s="3"/>
      <c r="BA229" s="3"/>
      <c r="BB229" s="3"/>
      <c r="BC229" s="4"/>
      <c r="BD229" s="4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25"/>
      <c r="BX229" s="25"/>
      <c r="BY229" s="19"/>
      <c r="BZ229" s="20"/>
      <c r="CA229" s="6"/>
      <c r="CB229" s="6"/>
      <c r="CC229" s="6"/>
      <c r="CD229" s="6"/>
      <c r="CE229" s="6"/>
      <c r="CF229" s="6"/>
    </row>
    <row r="230" spans="1:84" s="2" customFormat="1" x14ac:dyDescent="0.2">
      <c r="A230" s="114"/>
      <c r="B230" s="114"/>
      <c r="C230" s="114"/>
      <c r="D230" s="114"/>
      <c r="E230" s="7"/>
      <c r="F230" s="7"/>
      <c r="G230" s="7"/>
      <c r="H230" s="13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13"/>
      <c r="AB230" s="6"/>
      <c r="AC230" s="6"/>
      <c r="AD230" s="6"/>
      <c r="AE230" s="6"/>
      <c r="AF230" s="6"/>
      <c r="AG230" s="6"/>
      <c r="AH230" s="6"/>
      <c r="AI230" s="6"/>
      <c r="AJ230" s="9"/>
      <c r="AK230" s="9"/>
      <c r="AL230" s="9"/>
      <c r="AM230" s="9"/>
      <c r="AN230" s="9"/>
      <c r="AO230" s="6"/>
      <c r="AP230" s="6"/>
      <c r="AQ230" s="6"/>
      <c r="AR230" s="6"/>
      <c r="AS230" s="6"/>
      <c r="AT230" s="6"/>
      <c r="AU230" s="6"/>
      <c r="AV230" s="6"/>
      <c r="AW230" s="6"/>
      <c r="AX230" s="113"/>
      <c r="AY230" s="3"/>
      <c r="AZ230" s="3"/>
      <c r="BA230" s="3"/>
      <c r="BB230" s="3"/>
      <c r="BC230" s="4"/>
      <c r="BD230" s="4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25"/>
      <c r="BX230" s="25"/>
      <c r="BY230" s="19"/>
      <c r="BZ230" s="20"/>
      <c r="CA230" s="6"/>
      <c r="CB230" s="6"/>
      <c r="CC230" s="6"/>
      <c r="CD230" s="6"/>
      <c r="CE230" s="6"/>
      <c r="CF230" s="6"/>
    </row>
    <row r="231" spans="1:84" s="2" customFormat="1" x14ac:dyDescent="0.2">
      <c r="A231" s="114"/>
      <c r="B231" s="114"/>
      <c r="C231" s="114"/>
      <c r="D231" s="114"/>
      <c r="E231" s="7"/>
      <c r="F231" s="7"/>
      <c r="G231" s="7"/>
      <c r="H231" s="13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13"/>
      <c r="AB231" s="6"/>
      <c r="AC231" s="6"/>
      <c r="AD231" s="6"/>
      <c r="AE231" s="6"/>
      <c r="AF231" s="6"/>
      <c r="AG231" s="6"/>
      <c r="AH231" s="6"/>
      <c r="AI231" s="6"/>
      <c r="AJ231" s="9"/>
      <c r="AK231" s="9"/>
      <c r="AL231" s="9"/>
      <c r="AM231" s="9"/>
      <c r="AN231" s="9"/>
      <c r="AO231" s="6"/>
      <c r="AP231" s="6"/>
      <c r="AQ231" s="6"/>
      <c r="AR231" s="6"/>
      <c r="AS231" s="6"/>
      <c r="AT231" s="6"/>
      <c r="AU231" s="6"/>
      <c r="AV231" s="6"/>
      <c r="AW231" s="6"/>
      <c r="AX231" s="113"/>
      <c r="AY231" s="3"/>
      <c r="AZ231" s="3"/>
      <c r="BA231" s="3"/>
      <c r="BB231" s="3"/>
      <c r="BC231" s="4"/>
      <c r="BD231" s="4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25"/>
      <c r="BX231" s="25"/>
      <c r="BY231" s="19"/>
      <c r="BZ231" s="20"/>
      <c r="CA231" s="6"/>
      <c r="CB231" s="6"/>
      <c r="CC231" s="6"/>
      <c r="CD231" s="6"/>
      <c r="CE231" s="6"/>
      <c r="CF231" s="6"/>
    </row>
    <row r="232" spans="1:84" s="2" customFormat="1" x14ac:dyDescent="0.2">
      <c r="A232" s="114"/>
      <c r="B232" s="114"/>
      <c r="C232" s="114"/>
      <c r="D232" s="114"/>
      <c r="E232" s="7"/>
      <c r="F232" s="7"/>
      <c r="G232" s="7"/>
      <c r="H232" s="13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13"/>
      <c r="AB232" s="6"/>
      <c r="AC232" s="6"/>
      <c r="AD232" s="6"/>
      <c r="AE232" s="6"/>
      <c r="AF232" s="6"/>
      <c r="AG232" s="6"/>
      <c r="AH232" s="6"/>
      <c r="AI232" s="6"/>
      <c r="AJ232" s="9"/>
      <c r="AK232" s="9"/>
      <c r="AL232" s="9"/>
      <c r="AM232" s="9"/>
      <c r="AN232" s="9"/>
      <c r="AO232" s="6"/>
      <c r="AP232" s="6"/>
      <c r="AQ232" s="6"/>
      <c r="AR232" s="6"/>
      <c r="AS232" s="6"/>
      <c r="AT232" s="6"/>
      <c r="AU232" s="6"/>
      <c r="AV232" s="6"/>
      <c r="AW232" s="6"/>
      <c r="AX232" s="113"/>
      <c r="AY232" s="3"/>
      <c r="AZ232" s="3"/>
      <c r="BA232" s="3"/>
      <c r="BB232" s="3"/>
      <c r="BC232" s="4"/>
      <c r="BD232" s="4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25"/>
      <c r="BX232" s="25"/>
      <c r="BY232" s="19"/>
      <c r="BZ232" s="20"/>
      <c r="CA232" s="6"/>
      <c r="CB232" s="6"/>
      <c r="CC232" s="6"/>
      <c r="CD232" s="6"/>
      <c r="CE232" s="6"/>
      <c r="CF232" s="6"/>
    </row>
    <row r="233" spans="1:84" s="2" customFormat="1" x14ac:dyDescent="0.2">
      <c r="A233" s="114"/>
      <c r="B233" s="114"/>
      <c r="C233" s="114"/>
      <c r="D233" s="114"/>
      <c r="E233" s="7"/>
      <c r="F233" s="7"/>
      <c r="G233" s="7"/>
      <c r="H233" s="13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13"/>
      <c r="AB233" s="6"/>
      <c r="AC233" s="6"/>
      <c r="AD233" s="6"/>
      <c r="AE233" s="6"/>
      <c r="AF233" s="6"/>
      <c r="AG233" s="6"/>
      <c r="AH233" s="6"/>
      <c r="AI233" s="6"/>
      <c r="AJ233" s="9"/>
      <c r="AK233" s="9"/>
      <c r="AL233" s="9"/>
      <c r="AM233" s="9"/>
      <c r="AN233" s="9"/>
      <c r="AO233" s="6"/>
      <c r="AP233" s="6"/>
      <c r="AQ233" s="6"/>
      <c r="AR233" s="6"/>
      <c r="AS233" s="6"/>
      <c r="AT233" s="6"/>
      <c r="AU233" s="6"/>
      <c r="AV233" s="6"/>
      <c r="AW233" s="6"/>
      <c r="AX233" s="113"/>
      <c r="AY233" s="3"/>
      <c r="AZ233" s="3"/>
      <c r="BA233" s="3"/>
      <c r="BB233" s="3"/>
      <c r="BC233" s="4"/>
      <c r="BD233" s="4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25"/>
      <c r="BX233" s="25"/>
      <c r="BY233" s="19"/>
      <c r="BZ233" s="20"/>
      <c r="CA233" s="6"/>
      <c r="CB233" s="6"/>
      <c r="CC233" s="6"/>
      <c r="CD233" s="6"/>
      <c r="CE233" s="6"/>
      <c r="CF233" s="6"/>
    </row>
    <row r="234" spans="1:84" s="2" customFormat="1" x14ac:dyDescent="0.2">
      <c r="A234" s="114"/>
      <c r="B234" s="114"/>
      <c r="C234" s="114"/>
      <c r="D234" s="114"/>
      <c r="E234" s="7"/>
      <c r="F234" s="7"/>
      <c r="G234" s="7"/>
      <c r="H234" s="13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13"/>
      <c r="AB234" s="6"/>
      <c r="AC234" s="6"/>
      <c r="AD234" s="6"/>
      <c r="AE234" s="6"/>
      <c r="AF234" s="6"/>
      <c r="AG234" s="6"/>
      <c r="AH234" s="6"/>
      <c r="AI234" s="6"/>
      <c r="AJ234" s="9"/>
      <c r="AK234" s="9"/>
      <c r="AL234" s="9"/>
      <c r="AM234" s="9"/>
      <c r="AN234" s="9"/>
      <c r="AO234" s="6"/>
      <c r="AP234" s="6"/>
      <c r="AQ234" s="6"/>
      <c r="AR234" s="6"/>
      <c r="AS234" s="6"/>
      <c r="AT234" s="6"/>
      <c r="AU234" s="6"/>
      <c r="AV234" s="6"/>
      <c r="AW234" s="6"/>
      <c r="AX234" s="113"/>
      <c r="AY234" s="3"/>
      <c r="AZ234" s="3"/>
      <c r="BA234" s="3"/>
      <c r="BB234" s="3"/>
      <c r="BC234" s="4"/>
      <c r="BD234" s="4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25"/>
      <c r="BX234" s="25"/>
      <c r="BY234" s="19"/>
      <c r="BZ234" s="20"/>
      <c r="CA234" s="6"/>
      <c r="CB234" s="6"/>
      <c r="CC234" s="6"/>
      <c r="CD234" s="6"/>
      <c r="CE234" s="6"/>
      <c r="CF234" s="6"/>
    </row>
    <row r="235" spans="1:84" s="2" customFormat="1" x14ac:dyDescent="0.2">
      <c r="A235" s="114"/>
      <c r="B235" s="114"/>
      <c r="C235" s="114"/>
      <c r="D235" s="114"/>
      <c r="E235" s="7"/>
      <c r="F235" s="7"/>
      <c r="G235" s="7"/>
      <c r="H235" s="13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13"/>
      <c r="AB235" s="6"/>
      <c r="AC235" s="6"/>
      <c r="AD235" s="6"/>
      <c r="AE235" s="6"/>
      <c r="AF235" s="6"/>
      <c r="AG235" s="6"/>
      <c r="AH235" s="6"/>
      <c r="AI235" s="6"/>
      <c r="AJ235" s="9"/>
      <c r="AK235" s="9"/>
      <c r="AL235" s="9"/>
      <c r="AM235" s="9"/>
      <c r="AN235" s="9"/>
      <c r="AO235" s="6"/>
      <c r="AP235" s="6"/>
      <c r="AQ235" s="6"/>
      <c r="AR235" s="6"/>
      <c r="AS235" s="6"/>
      <c r="AT235" s="6"/>
      <c r="AU235" s="6"/>
      <c r="AV235" s="6"/>
      <c r="AW235" s="6"/>
      <c r="AX235" s="113"/>
      <c r="AY235" s="3"/>
      <c r="AZ235" s="3"/>
      <c r="BA235" s="3"/>
      <c r="BB235" s="3"/>
      <c r="BC235" s="4"/>
      <c r="BD235" s="4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25"/>
      <c r="BX235" s="25"/>
      <c r="BY235" s="19"/>
      <c r="BZ235" s="20"/>
      <c r="CA235" s="6"/>
      <c r="CB235" s="6"/>
      <c r="CC235" s="6"/>
      <c r="CD235" s="6"/>
      <c r="CE235" s="6"/>
      <c r="CF235" s="6"/>
    </row>
    <row r="236" spans="1:84" s="2" customFormat="1" x14ac:dyDescent="0.2">
      <c r="A236" s="114"/>
      <c r="B236" s="114"/>
      <c r="C236" s="114"/>
      <c r="D236" s="114"/>
      <c r="E236" s="7"/>
      <c r="F236" s="7"/>
      <c r="G236" s="7"/>
      <c r="H236" s="13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13"/>
      <c r="AB236" s="6"/>
      <c r="AC236" s="6"/>
      <c r="AD236" s="6"/>
      <c r="AE236" s="6"/>
      <c r="AF236" s="6"/>
      <c r="AG236" s="6"/>
      <c r="AH236" s="6"/>
      <c r="AI236" s="6"/>
      <c r="AJ236" s="9"/>
      <c r="AK236" s="9"/>
      <c r="AL236" s="9"/>
      <c r="AM236" s="9"/>
      <c r="AN236" s="9"/>
      <c r="AO236" s="6"/>
      <c r="AP236" s="6"/>
      <c r="AQ236" s="6"/>
      <c r="AR236" s="6"/>
      <c r="AS236" s="6"/>
      <c r="AT236" s="6"/>
      <c r="AU236" s="6"/>
      <c r="AV236" s="6"/>
      <c r="AW236" s="6"/>
      <c r="AX236" s="113"/>
      <c r="AY236" s="3"/>
      <c r="AZ236" s="3"/>
      <c r="BA236" s="3"/>
      <c r="BB236" s="3"/>
      <c r="BC236" s="4"/>
      <c r="BD236" s="4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25"/>
      <c r="BX236" s="25"/>
      <c r="BY236" s="19"/>
      <c r="BZ236" s="20"/>
      <c r="CA236" s="6"/>
      <c r="CB236" s="6"/>
      <c r="CC236" s="6"/>
      <c r="CD236" s="6"/>
      <c r="CE236" s="6"/>
      <c r="CF236" s="6"/>
    </row>
    <row r="237" spans="1:84" s="2" customFormat="1" x14ac:dyDescent="0.2">
      <c r="A237" s="114"/>
      <c r="B237" s="114"/>
      <c r="C237" s="114"/>
      <c r="D237" s="114"/>
      <c r="E237" s="7"/>
      <c r="F237" s="7"/>
      <c r="G237" s="7"/>
      <c r="H237" s="13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13"/>
      <c r="AB237" s="6"/>
      <c r="AC237" s="6"/>
      <c r="AD237" s="6"/>
      <c r="AE237" s="6"/>
      <c r="AF237" s="6"/>
      <c r="AG237" s="6"/>
      <c r="AH237" s="6"/>
      <c r="AI237" s="6"/>
      <c r="AJ237" s="9"/>
      <c r="AK237" s="9"/>
      <c r="AL237" s="9"/>
      <c r="AM237" s="9"/>
      <c r="AN237" s="9"/>
      <c r="AO237" s="6"/>
      <c r="AP237" s="6"/>
      <c r="AQ237" s="6"/>
      <c r="AR237" s="6"/>
      <c r="AS237" s="6"/>
      <c r="AT237" s="6"/>
      <c r="AU237" s="6"/>
      <c r="AV237" s="6"/>
      <c r="AW237" s="6"/>
      <c r="AX237" s="113"/>
      <c r="AY237" s="3"/>
      <c r="AZ237" s="3"/>
      <c r="BA237" s="3"/>
      <c r="BB237" s="3"/>
      <c r="BC237" s="4"/>
      <c r="BD237" s="4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25"/>
      <c r="BX237" s="25"/>
      <c r="BY237" s="19"/>
      <c r="BZ237" s="20"/>
      <c r="CA237" s="6"/>
      <c r="CB237" s="6"/>
      <c r="CC237" s="6"/>
      <c r="CD237" s="6"/>
      <c r="CE237" s="6"/>
      <c r="CF237" s="6"/>
    </row>
    <row r="238" spans="1:84" s="2" customFormat="1" x14ac:dyDescent="0.2">
      <c r="A238" s="114"/>
      <c r="B238" s="114"/>
      <c r="C238" s="114"/>
      <c r="D238" s="114"/>
      <c r="E238" s="7"/>
      <c r="F238" s="7"/>
      <c r="G238" s="7"/>
      <c r="H238" s="13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13"/>
      <c r="AB238" s="6"/>
      <c r="AC238" s="6"/>
      <c r="AD238" s="6"/>
      <c r="AE238" s="6"/>
      <c r="AF238" s="6"/>
      <c r="AG238" s="6"/>
      <c r="AH238" s="6"/>
      <c r="AI238" s="6"/>
      <c r="AJ238" s="9"/>
      <c r="AK238" s="9"/>
      <c r="AL238" s="9"/>
      <c r="AM238" s="9"/>
      <c r="AN238" s="9"/>
      <c r="AO238" s="6"/>
      <c r="AP238" s="6"/>
      <c r="AQ238" s="6"/>
      <c r="AR238" s="6"/>
      <c r="AS238" s="6"/>
      <c r="AT238" s="6"/>
      <c r="AU238" s="6"/>
      <c r="AV238" s="6"/>
      <c r="AW238" s="6"/>
      <c r="AX238" s="113"/>
      <c r="AY238" s="3"/>
      <c r="AZ238" s="3"/>
      <c r="BA238" s="3"/>
      <c r="BB238" s="3"/>
      <c r="BC238" s="4"/>
      <c r="BD238" s="4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25"/>
      <c r="BX238" s="25"/>
      <c r="BY238" s="19"/>
      <c r="BZ238" s="20"/>
      <c r="CA238" s="6"/>
      <c r="CB238" s="6"/>
      <c r="CC238" s="6"/>
      <c r="CD238" s="6"/>
      <c r="CE238" s="6"/>
      <c r="CF238" s="6"/>
    </row>
    <row r="239" spans="1:84" s="2" customFormat="1" x14ac:dyDescent="0.2">
      <c r="A239" s="114"/>
      <c r="B239" s="114"/>
      <c r="C239" s="114"/>
      <c r="D239" s="114"/>
      <c r="E239" s="7"/>
      <c r="F239" s="7"/>
      <c r="G239" s="7"/>
      <c r="H239" s="13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13"/>
      <c r="AB239" s="6"/>
      <c r="AC239" s="6"/>
      <c r="AD239" s="6"/>
      <c r="AE239" s="6"/>
      <c r="AF239" s="6"/>
      <c r="AG239" s="6"/>
      <c r="AH239" s="6"/>
      <c r="AI239" s="6"/>
      <c r="AJ239" s="9"/>
      <c r="AK239" s="9"/>
      <c r="AL239" s="9"/>
      <c r="AM239" s="9"/>
      <c r="AN239" s="9"/>
      <c r="AO239" s="6"/>
      <c r="AP239" s="6"/>
      <c r="AQ239" s="6"/>
      <c r="AR239" s="6"/>
      <c r="AS239" s="6"/>
      <c r="AT239" s="6"/>
      <c r="AU239" s="6"/>
      <c r="AV239" s="6"/>
      <c r="AW239" s="6"/>
      <c r="AX239" s="113"/>
      <c r="AY239" s="3"/>
      <c r="AZ239" s="3"/>
      <c r="BA239" s="3"/>
      <c r="BB239" s="3"/>
      <c r="BC239" s="4"/>
      <c r="BD239" s="4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25"/>
      <c r="BX239" s="25"/>
      <c r="BY239" s="19"/>
      <c r="BZ239" s="20"/>
      <c r="CA239" s="6"/>
      <c r="CB239" s="6"/>
      <c r="CC239" s="6"/>
      <c r="CD239" s="6"/>
      <c r="CE239" s="6"/>
      <c r="CF239" s="6"/>
    </row>
    <row r="240" spans="1:84" s="2" customFormat="1" x14ac:dyDescent="0.2">
      <c r="A240" s="114"/>
      <c r="B240" s="114"/>
      <c r="C240" s="114"/>
      <c r="D240" s="114"/>
      <c r="E240" s="7"/>
      <c r="F240" s="7"/>
      <c r="G240" s="7"/>
      <c r="H240" s="13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13"/>
      <c r="AB240" s="6"/>
      <c r="AC240" s="6"/>
      <c r="AD240" s="6"/>
      <c r="AE240" s="6"/>
      <c r="AF240" s="6"/>
      <c r="AG240" s="6"/>
      <c r="AH240" s="6"/>
      <c r="AI240" s="6"/>
      <c r="AJ240" s="9"/>
      <c r="AK240" s="9"/>
      <c r="AL240" s="9"/>
      <c r="AM240" s="9"/>
      <c r="AN240" s="9"/>
      <c r="AO240" s="6"/>
      <c r="AP240" s="6"/>
      <c r="AQ240" s="6"/>
      <c r="AR240" s="6"/>
      <c r="AS240" s="6"/>
      <c r="AT240" s="6"/>
      <c r="AU240" s="6"/>
      <c r="AV240" s="6"/>
      <c r="AW240" s="6"/>
      <c r="AX240" s="113"/>
      <c r="AY240" s="3"/>
      <c r="AZ240" s="3"/>
      <c r="BA240" s="3"/>
      <c r="BB240" s="3"/>
      <c r="BC240" s="4"/>
      <c r="BD240" s="4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25"/>
      <c r="BX240" s="25"/>
      <c r="BY240" s="19"/>
      <c r="BZ240" s="20"/>
      <c r="CA240" s="6"/>
      <c r="CB240" s="6"/>
      <c r="CC240" s="6"/>
      <c r="CD240" s="6"/>
      <c r="CE240" s="6"/>
      <c r="CF240" s="6"/>
    </row>
    <row r="241" spans="1:84" s="2" customFormat="1" x14ac:dyDescent="0.2">
      <c r="A241" s="114"/>
      <c r="B241" s="114"/>
      <c r="C241" s="114"/>
      <c r="D241" s="114"/>
      <c r="E241" s="7"/>
      <c r="F241" s="7"/>
      <c r="G241" s="7"/>
      <c r="H241" s="13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13"/>
      <c r="AB241" s="6"/>
      <c r="AC241" s="6"/>
      <c r="AD241" s="6"/>
      <c r="AE241" s="6"/>
      <c r="AF241" s="6"/>
      <c r="AG241" s="6"/>
      <c r="AH241" s="6"/>
      <c r="AI241" s="6"/>
      <c r="AJ241" s="9"/>
      <c r="AK241" s="9"/>
      <c r="AL241" s="9"/>
      <c r="AM241" s="9"/>
      <c r="AN241" s="9"/>
      <c r="AO241" s="6"/>
      <c r="AP241" s="6"/>
      <c r="AQ241" s="6"/>
      <c r="AR241" s="6"/>
      <c r="AS241" s="6"/>
      <c r="AT241" s="6"/>
      <c r="AU241" s="6"/>
      <c r="AV241" s="6"/>
      <c r="AW241" s="6"/>
      <c r="AX241" s="113"/>
      <c r="AY241" s="3"/>
      <c r="AZ241" s="3"/>
      <c r="BA241" s="3"/>
      <c r="BB241" s="3"/>
      <c r="BC241" s="4"/>
      <c r="BD241" s="4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25"/>
      <c r="BX241" s="25"/>
      <c r="BY241" s="19"/>
      <c r="BZ241" s="20"/>
      <c r="CA241" s="6"/>
      <c r="CB241" s="6"/>
      <c r="CC241" s="6"/>
      <c r="CD241" s="6"/>
      <c r="CE241" s="6"/>
      <c r="CF241" s="6"/>
    </row>
    <row r="242" spans="1:84" s="2" customFormat="1" x14ac:dyDescent="0.2">
      <c r="A242" s="114"/>
      <c r="B242" s="114"/>
      <c r="C242" s="114"/>
      <c r="D242" s="114"/>
      <c r="E242" s="7"/>
      <c r="F242" s="7"/>
      <c r="G242" s="7"/>
      <c r="H242" s="13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13"/>
      <c r="AB242" s="6"/>
      <c r="AC242" s="6"/>
      <c r="AD242" s="6"/>
      <c r="AE242" s="6"/>
      <c r="AF242" s="6"/>
      <c r="AG242" s="6"/>
      <c r="AH242" s="6"/>
      <c r="AI242" s="6"/>
      <c r="AJ242" s="9"/>
      <c r="AK242" s="9"/>
      <c r="AL242" s="9"/>
      <c r="AM242" s="9"/>
      <c r="AN242" s="9"/>
      <c r="AO242" s="6"/>
      <c r="AP242" s="6"/>
      <c r="AQ242" s="6"/>
      <c r="AR242" s="6"/>
      <c r="AS242" s="6"/>
      <c r="AT242" s="6"/>
      <c r="AU242" s="6"/>
      <c r="AV242" s="6"/>
      <c r="AW242" s="6"/>
      <c r="AX242" s="113"/>
      <c r="AY242" s="3"/>
      <c r="AZ242" s="3"/>
      <c r="BA242" s="3"/>
      <c r="BB242" s="3"/>
      <c r="BC242" s="4"/>
      <c r="BD242" s="4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25"/>
      <c r="BX242" s="25"/>
      <c r="BY242" s="19"/>
      <c r="BZ242" s="20"/>
      <c r="CA242" s="6"/>
      <c r="CB242" s="6"/>
      <c r="CC242" s="6"/>
      <c r="CD242" s="6"/>
      <c r="CE242" s="6"/>
      <c r="CF242" s="6"/>
    </row>
    <row r="243" spans="1:84" s="2" customFormat="1" x14ac:dyDescent="0.2">
      <c r="A243" s="114"/>
      <c r="B243" s="114"/>
      <c r="C243" s="114"/>
      <c r="D243" s="114"/>
      <c r="E243" s="7"/>
      <c r="F243" s="7"/>
      <c r="G243" s="7"/>
      <c r="H243" s="13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13"/>
      <c r="AB243" s="6"/>
      <c r="AC243" s="6"/>
      <c r="AD243" s="6"/>
      <c r="AE243" s="6"/>
      <c r="AF243" s="6"/>
      <c r="AG243" s="6"/>
      <c r="AH243" s="6"/>
      <c r="AI243" s="6"/>
      <c r="AJ243" s="9"/>
      <c r="AK243" s="9"/>
      <c r="AL243" s="9"/>
      <c r="AM243" s="9"/>
      <c r="AN243" s="9"/>
      <c r="AO243" s="6"/>
      <c r="AP243" s="6"/>
      <c r="AQ243" s="6"/>
      <c r="AR243" s="6"/>
      <c r="AS243" s="6"/>
      <c r="AT243" s="6"/>
      <c r="AU243" s="6"/>
      <c r="AV243" s="6"/>
      <c r="AW243" s="6"/>
      <c r="AX243" s="113"/>
      <c r="AY243" s="3"/>
      <c r="AZ243" s="3"/>
      <c r="BA243" s="3"/>
      <c r="BB243" s="3"/>
      <c r="BC243" s="4"/>
      <c r="BD243" s="4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25"/>
      <c r="BX243" s="25"/>
      <c r="BY243" s="19"/>
      <c r="BZ243" s="20"/>
      <c r="CA243" s="6"/>
      <c r="CB243" s="6"/>
      <c r="CC243" s="6"/>
      <c r="CD243" s="6"/>
      <c r="CE243" s="6"/>
      <c r="CF243" s="6"/>
    </row>
    <row r="244" spans="1:84" s="2" customFormat="1" x14ac:dyDescent="0.2">
      <c r="A244" s="114"/>
      <c r="B244" s="114"/>
      <c r="C244" s="114"/>
      <c r="D244" s="114"/>
      <c r="E244" s="7"/>
      <c r="F244" s="7"/>
      <c r="G244" s="7"/>
      <c r="H244" s="13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13"/>
      <c r="AB244" s="6"/>
      <c r="AC244" s="6"/>
      <c r="AD244" s="6"/>
      <c r="AE244" s="6"/>
      <c r="AF244" s="6"/>
      <c r="AG244" s="6"/>
      <c r="AH244" s="6"/>
      <c r="AI244" s="6"/>
      <c r="AJ244" s="9"/>
      <c r="AK244" s="9"/>
      <c r="AL244" s="9"/>
      <c r="AM244" s="9"/>
      <c r="AN244" s="9"/>
      <c r="AO244" s="6"/>
      <c r="AP244" s="6"/>
      <c r="AQ244" s="6"/>
      <c r="AR244" s="6"/>
      <c r="AS244" s="6"/>
      <c r="AT244" s="6"/>
      <c r="AU244" s="6"/>
      <c r="AV244" s="6"/>
      <c r="AW244" s="6"/>
      <c r="AX244" s="113"/>
      <c r="AY244" s="3"/>
      <c r="AZ244" s="3"/>
      <c r="BA244" s="3"/>
      <c r="BB244" s="3"/>
      <c r="BC244" s="4"/>
      <c r="BD244" s="4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25"/>
      <c r="BX244" s="25"/>
      <c r="BY244" s="19"/>
      <c r="BZ244" s="20"/>
      <c r="CA244" s="6"/>
      <c r="CB244" s="6"/>
      <c r="CC244" s="6"/>
      <c r="CD244" s="6"/>
      <c r="CE244" s="6"/>
      <c r="CF244" s="6"/>
    </row>
    <row r="245" spans="1:84" s="2" customFormat="1" x14ac:dyDescent="0.2">
      <c r="A245" s="114"/>
      <c r="B245" s="114"/>
      <c r="C245" s="114"/>
      <c r="D245" s="114"/>
      <c r="E245" s="7"/>
      <c r="F245" s="7"/>
      <c r="G245" s="7"/>
      <c r="H245" s="13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13"/>
      <c r="AB245" s="6"/>
      <c r="AC245" s="6"/>
      <c r="AD245" s="6"/>
      <c r="AE245" s="6"/>
      <c r="AF245" s="6"/>
      <c r="AG245" s="6"/>
      <c r="AH245" s="6"/>
      <c r="AI245" s="6"/>
      <c r="AJ245" s="9"/>
      <c r="AK245" s="9"/>
      <c r="AL245" s="9"/>
      <c r="AM245" s="9"/>
      <c r="AN245" s="9"/>
      <c r="AO245" s="6"/>
      <c r="AP245" s="6"/>
      <c r="AQ245" s="6"/>
      <c r="AR245" s="6"/>
      <c r="AS245" s="6"/>
      <c r="AT245" s="6"/>
      <c r="AU245" s="6"/>
      <c r="AV245" s="6"/>
      <c r="AW245" s="6"/>
      <c r="AX245" s="113"/>
      <c r="AY245" s="3"/>
      <c r="AZ245" s="3"/>
      <c r="BA245" s="3"/>
      <c r="BB245" s="3"/>
      <c r="BC245" s="4"/>
      <c r="BD245" s="4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25"/>
      <c r="BX245" s="25"/>
      <c r="BY245" s="19"/>
      <c r="BZ245" s="20"/>
      <c r="CA245" s="6"/>
      <c r="CB245" s="6"/>
      <c r="CC245" s="6"/>
      <c r="CD245" s="6"/>
      <c r="CE245" s="6"/>
      <c r="CF245" s="6"/>
    </row>
    <row r="246" spans="1:84" s="2" customFormat="1" x14ac:dyDescent="0.2">
      <c r="A246" s="114"/>
      <c r="B246" s="114"/>
      <c r="C246" s="114"/>
      <c r="D246" s="114"/>
      <c r="E246" s="7"/>
      <c r="F246" s="7"/>
      <c r="G246" s="7"/>
      <c r="H246" s="13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13"/>
      <c r="AB246" s="6"/>
      <c r="AC246" s="6"/>
      <c r="AD246" s="6"/>
      <c r="AE246" s="6"/>
      <c r="AF246" s="6"/>
      <c r="AG246" s="6"/>
      <c r="AH246" s="6"/>
      <c r="AI246" s="6"/>
      <c r="AJ246" s="9"/>
      <c r="AK246" s="9"/>
      <c r="AL246" s="9"/>
      <c r="AM246" s="9"/>
      <c r="AN246" s="9"/>
      <c r="AO246" s="6"/>
      <c r="AP246" s="6"/>
      <c r="AQ246" s="6"/>
      <c r="AR246" s="6"/>
      <c r="AS246" s="6"/>
      <c r="AT246" s="6"/>
      <c r="AU246" s="6"/>
      <c r="AV246" s="6"/>
      <c r="AW246" s="6"/>
      <c r="AX246" s="113"/>
      <c r="AY246" s="3"/>
      <c r="AZ246" s="3"/>
      <c r="BA246" s="3"/>
      <c r="BB246" s="3"/>
      <c r="BC246" s="4"/>
      <c r="BD246" s="4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25"/>
      <c r="BX246" s="25"/>
      <c r="BY246" s="19"/>
      <c r="BZ246" s="20"/>
      <c r="CA246" s="6"/>
      <c r="CB246" s="6"/>
      <c r="CC246" s="6"/>
      <c r="CD246" s="6"/>
      <c r="CE246" s="6"/>
      <c r="CF246" s="6"/>
    </row>
    <row r="247" spans="1:84" s="2" customFormat="1" x14ac:dyDescent="0.2">
      <c r="A247" s="114"/>
      <c r="B247" s="114"/>
      <c r="C247" s="114"/>
      <c r="D247" s="114"/>
      <c r="E247" s="7"/>
      <c r="F247" s="7"/>
      <c r="G247" s="7"/>
      <c r="H247" s="13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113"/>
      <c r="AB247" s="6"/>
      <c r="AC247" s="6"/>
      <c r="AD247" s="6"/>
      <c r="AE247" s="6"/>
      <c r="AF247" s="6"/>
      <c r="AG247" s="6"/>
      <c r="AH247" s="6"/>
      <c r="AI247" s="6"/>
      <c r="AJ247" s="9"/>
      <c r="AK247" s="9"/>
      <c r="AL247" s="9"/>
      <c r="AM247" s="9"/>
      <c r="AN247" s="9"/>
      <c r="AO247" s="6"/>
      <c r="AP247" s="6"/>
      <c r="AQ247" s="6"/>
      <c r="AR247" s="6"/>
      <c r="AS247" s="6"/>
      <c r="AT247" s="6"/>
      <c r="AU247" s="6"/>
      <c r="AV247" s="6"/>
      <c r="AW247" s="6"/>
      <c r="AX247" s="113"/>
      <c r="AY247" s="3"/>
      <c r="AZ247" s="3"/>
      <c r="BA247" s="3"/>
      <c r="BB247" s="3"/>
      <c r="BC247" s="4"/>
      <c r="BD247" s="4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25"/>
      <c r="BX247" s="25"/>
      <c r="BY247" s="19"/>
      <c r="BZ247" s="20"/>
      <c r="CA247" s="6"/>
      <c r="CB247" s="6"/>
      <c r="CC247" s="6"/>
      <c r="CD247" s="6"/>
      <c r="CE247" s="6"/>
      <c r="CF247" s="6"/>
    </row>
    <row r="248" spans="1:84" s="2" customFormat="1" x14ac:dyDescent="0.2">
      <c r="A248" s="114"/>
      <c r="B248" s="114"/>
      <c r="C248" s="114"/>
      <c r="D248" s="114"/>
      <c r="E248" s="7"/>
      <c r="F248" s="7"/>
      <c r="G248" s="7"/>
      <c r="H248" s="13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13"/>
      <c r="AB248" s="6"/>
      <c r="AC248" s="6"/>
      <c r="AD248" s="6"/>
      <c r="AE248" s="6"/>
      <c r="AF248" s="6"/>
      <c r="AG248" s="6"/>
      <c r="AH248" s="6"/>
      <c r="AI248" s="6"/>
      <c r="AJ248" s="9"/>
      <c r="AK248" s="9"/>
      <c r="AL248" s="9"/>
      <c r="AM248" s="9"/>
      <c r="AN248" s="9"/>
      <c r="AO248" s="6"/>
      <c r="AP248" s="6"/>
      <c r="AQ248" s="6"/>
      <c r="AR248" s="6"/>
      <c r="AS248" s="6"/>
      <c r="AT248" s="6"/>
      <c r="AU248" s="6"/>
      <c r="AV248" s="6"/>
      <c r="AW248" s="6"/>
      <c r="AX248" s="113"/>
      <c r="AY248" s="3"/>
      <c r="AZ248" s="3"/>
      <c r="BA248" s="3"/>
      <c r="BB248" s="3"/>
      <c r="BC248" s="4"/>
      <c r="BD248" s="4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25"/>
      <c r="BX248" s="25"/>
      <c r="BY248" s="19"/>
      <c r="BZ248" s="20"/>
      <c r="CA248" s="6"/>
      <c r="CB248" s="6"/>
      <c r="CC248" s="6"/>
      <c r="CD248" s="6"/>
      <c r="CE248" s="6"/>
      <c r="CF248" s="6"/>
    </row>
    <row r="249" spans="1:84" s="2" customFormat="1" x14ac:dyDescent="0.2">
      <c r="A249" s="114"/>
      <c r="B249" s="114"/>
      <c r="C249" s="114"/>
      <c r="D249" s="114"/>
      <c r="E249" s="7"/>
      <c r="F249" s="7"/>
      <c r="G249" s="7"/>
      <c r="H249" s="13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13"/>
      <c r="AB249" s="6"/>
      <c r="AC249" s="6"/>
      <c r="AD249" s="6"/>
      <c r="AE249" s="6"/>
      <c r="AF249" s="6"/>
      <c r="AG249" s="6"/>
      <c r="AH249" s="6"/>
      <c r="AI249" s="6"/>
      <c r="AJ249" s="9"/>
      <c r="AK249" s="9"/>
      <c r="AL249" s="9"/>
      <c r="AM249" s="9"/>
      <c r="AN249" s="9"/>
      <c r="AO249" s="6"/>
      <c r="AP249" s="6"/>
      <c r="AQ249" s="6"/>
      <c r="AR249" s="6"/>
      <c r="AS249" s="6"/>
      <c r="AT249" s="6"/>
      <c r="AU249" s="6"/>
      <c r="AV249" s="6"/>
      <c r="AW249" s="6"/>
      <c r="AX249" s="113"/>
      <c r="AY249" s="3"/>
      <c r="AZ249" s="3"/>
      <c r="BA249" s="3"/>
      <c r="BB249" s="3"/>
      <c r="BC249" s="4"/>
      <c r="BD249" s="4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25"/>
      <c r="BX249" s="25"/>
      <c r="BY249" s="19"/>
      <c r="BZ249" s="20"/>
      <c r="CA249" s="6"/>
      <c r="CB249" s="6"/>
      <c r="CC249" s="6"/>
      <c r="CD249" s="6"/>
      <c r="CE249" s="6"/>
      <c r="CF249" s="6"/>
    </row>
    <row r="250" spans="1:84" s="2" customFormat="1" x14ac:dyDescent="0.2">
      <c r="A250" s="114"/>
      <c r="B250" s="114"/>
      <c r="C250" s="114"/>
      <c r="D250" s="114"/>
      <c r="E250" s="7"/>
      <c r="F250" s="7"/>
      <c r="G250" s="7"/>
      <c r="H250" s="13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113"/>
      <c r="AB250" s="6"/>
      <c r="AC250" s="6"/>
      <c r="AD250" s="6"/>
      <c r="AE250" s="6"/>
      <c r="AF250" s="6"/>
      <c r="AG250" s="6"/>
      <c r="AH250" s="6"/>
      <c r="AI250" s="6"/>
      <c r="AJ250" s="9"/>
      <c r="AK250" s="9"/>
      <c r="AL250" s="9"/>
      <c r="AM250" s="9"/>
      <c r="AN250" s="9"/>
      <c r="AO250" s="6"/>
      <c r="AP250" s="6"/>
      <c r="AQ250" s="6"/>
      <c r="AR250" s="6"/>
      <c r="AS250" s="6"/>
      <c r="AT250" s="6"/>
      <c r="AU250" s="6"/>
      <c r="AV250" s="6"/>
      <c r="AW250" s="6"/>
      <c r="AX250" s="113"/>
      <c r="AY250" s="3"/>
      <c r="AZ250" s="3"/>
      <c r="BA250" s="3"/>
      <c r="BB250" s="3"/>
      <c r="BC250" s="4"/>
      <c r="BD250" s="4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25"/>
      <c r="BX250" s="25"/>
      <c r="BY250" s="19"/>
      <c r="BZ250" s="20"/>
      <c r="CA250" s="6"/>
      <c r="CB250" s="6"/>
      <c r="CC250" s="6"/>
      <c r="CD250" s="6"/>
      <c r="CE250" s="6"/>
      <c r="CF250" s="6"/>
    </row>
    <row r="251" spans="1:84" s="2" customFormat="1" x14ac:dyDescent="0.2">
      <c r="A251" s="114"/>
      <c r="B251" s="114"/>
      <c r="C251" s="114"/>
      <c r="D251" s="114"/>
      <c r="E251" s="7"/>
      <c r="F251" s="7"/>
      <c r="G251" s="7"/>
      <c r="H251" s="13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113"/>
      <c r="AB251" s="6"/>
      <c r="AC251" s="6"/>
      <c r="AD251" s="6"/>
      <c r="AE251" s="6"/>
      <c r="AF251" s="6"/>
      <c r="AG251" s="6"/>
      <c r="AH251" s="6"/>
      <c r="AI251" s="6"/>
      <c r="AJ251" s="9"/>
      <c r="AK251" s="9"/>
      <c r="AL251" s="9"/>
      <c r="AM251" s="9"/>
      <c r="AN251" s="9"/>
      <c r="AO251" s="6"/>
      <c r="AP251" s="6"/>
      <c r="AQ251" s="6"/>
      <c r="AR251" s="6"/>
      <c r="AS251" s="6"/>
      <c r="AT251" s="6"/>
      <c r="AU251" s="6"/>
      <c r="AV251" s="6"/>
      <c r="AW251" s="6"/>
      <c r="AX251" s="113"/>
      <c r="AY251" s="3"/>
      <c r="AZ251" s="3"/>
      <c r="BA251" s="3"/>
      <c r="BB251" s="3"/>
      <c r="BC251" s="4"/>
      <c r="BD251" s="4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25"/>
      <c r="BX251" s="25"/>
      <c r="BY251" s="19"/>
      <c r="BZ251" s="20"/>
      <c r="CA251" s="6"/>
      <c r="CB251" s="6"/>
      <c r="CC251" s="6"/>
      <c r="CD251" s="6"/>
      <c r="CE251" s="6"/>
      <c r="CF251" s="6"/>
    </row>
    <row r="252" spans="1:84" s="2" customFormat="1" x14ac:dyDescent="0.2">
      <c r="A252" s="114"/>
      <c r="B252" s="114"/>
      <c r="C252" s="114"/>
      <c r="D252" s="114"/>
      <c r="E252" s="7"/>
      <c r="F252" s="7"/>
      <c r="G252" s="7"/>
      <c r="H252" s="13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113"/>
      <c r="AB252" s="6"/>
      <c r="AC252" s="6"/>
      <c r="AD252" s="6"/>
      <c r="AE252" s="6"/>
      <c r="AF252" s="6"/>
      <c r="AG252" s="6"/>
      <c r="AH252" s="6"/>
      <c r="AI252" s="6"/>
      <c r="AJ252" s="9"/>
      <c r="AK252" s="9"/>
      <c r="AL252" s="9"/>
      <c r="AM252" s="9"/>
      <c r="AN252" s="9"/>
      <c r="AO252" s="6"/>
      <c r="AP252" s="6"/>
      <c r="AQ252" s="6"/>
      <c r="AR252" s="6"/>
      <c r="AS252" s="6"/>
      <c r="AT252" s="6"/>
      <c r="AU252" s="6"/>
      <c r="AV252" s="6"/>
      <c r="AW252" s="6"/>
      <c r="AX252" s="113"/>
      <c r="AY252" s="3"/>
      <c r="AZ252" s="3"/>
      <c r="BA252" s="3"/>
      <c r="BB252" s="3"/>
      <c r="BC252" s="4"/>
      <c r="BD252" s="4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25"/>
      <c r="BX252" s="25"/>
      <c r="BY252" s="19"/>
      <c r="BZ252" s="20"/>
      <c r="CA252" s="6"/>
      <c r="CB252" s="6"/>
      <c r="CC252" s="6"/>
      <c r="CD252" s="6"/>
      <c r="CE252" s="6"/>
      <c r="CF252" s="6"/>
    </row>
    <row r="253" spans="1:84" s="2" customFormat="1" x14ac:dyDescent="0.2">
      <c r="A253" s="114"/>
      <c r="B253" s="114"/>
      <c r="C253" s="114"/>
      <c r="D253" s="114"/>
      <c r="E253" s="7"/>
      <c r="F253" s="7"/>
      <c r="G253" s="7"/>
      <c r="H253" s="13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113"/>
      <c r="AB253" s="6"/>
      <c r="AC253" s="6"/>
      <c r="AD253" s="6"/>
      <c r="AE253" s="6"/>
      <c r="AF253" s="6"/>
      <c r="AG253" s="6"/>
      <c r="AH253" s="6"/>
      <c r="AI253" s="6"/>
      <c r="AJ253" s="9"/>
      <c r="AK253" s="9"/>
      <c r="AL253" s="9"/>
      <c r="AM253" s="9"/>
      <c r="AN253" s="9"/>
      <c r="AO253" s="6"/>
      <c r="AP253" s="6"/>
      <c r="AQ253" s="6"/>
      <c r="AR253" s="6"/>
      <c r="AS253" s="6"/>
      <c r="AT253" s="6"/>
      <c r="AU253" s="6"/>
      <c r="AV253" s="6"/>
      <c r="AW253" s="6"/>
      <c r="AX253" s="113"/>
      <c r="AY253" s="3"/>
      <c r="AZ253" s="3"/>
      <c r="BA253" s="3"/>
      <c r="BB253" s="3"/>
      <c r="BC253" s="4"/>
      <c r="BD253" s="4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25"/>
      <c r="BX253" s="25"/>
      <c r="BY253" s="19"/>
      <c r="BZ253" s="20"/>
      <c r="CA253" s="6"/>
      <c r="CB253" s="6"/>
      <c r="CC253" s="6"/>
      <c r="CD253" s="6"/>
      <c r="CE253" s="6"/>
      <c r="CF253" s="6"/>
    </row>
    <row r="254" spans="1:84" s="2" customFormat="1" x14ac:dyDescent="0.2">
      <c r="A254" s="114"/>
      <c r="B254" s="114"/>
      <c r="C254" s="114"/>
      <c r="D254" s="114"/>
      <c r="E254" s="7"/>
      <c r="F254" s="7"/>
      <c r="G254" s="7"/>
      <c r="H254" s="13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113"/>
      <c r="AB254" s="6"/>
      <c r="AC254" s="6"/>
      <c r="AD254" s="6"/>
      <c r="AE254" s="6"/>
      <c r="AF254" s="6"/>
      <c r="AG254" s="6"/>
      <c r="AH254" s="6"/>
      <c r="AI254" s="6"/>
      <c r="AJ254" s="9"/>
      <c r="AK254" s="9"/>
      <c r="AL254" s="9"/>
      <c r="AM254" s="9"/>
      <c r="AN254" s="9"/>
      <c r="AO254" s="6"/>
      <c r="AP254" s="6"/>
      <c r="AQ254" s="6"/>
      <c r="AR254" s="6"/>
      <c r="AS254" s="6"/>
      <c r="AT254" s="6"/>
      <c r="AU254" s="6"/>
      <c r="AV254" s="6"/>
      <c r="AW254" s="6"/>
      <c r="AX254" s="113"/>
      <c r="AY254" s="3"/>
      <c r="AZ254" s="3"/>
      <c r="BA254" s="3"/>
      <c r="BB254" s="3"/>
      <c r="BC254" s="4"/>
      <c r="BD254" s="4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25"/>
      <c r="BX254" s="25"/>
      <c r="BY254" s="19"/>
      <c r="BZ254" s="20"/>
      <c r="CA254" s="6"/>
      <c r="CB254" s="6"/>
      <c r="CC254" s="6"/>
      <c r="CD254" s="6"/>
      <c r="CE254" s="6"/>
      <c r="CF254" s="6"/>
    </row>
    <row r="255" spans="1:84" s="2" customFormat="1" x14ac:dyDescent="0.2">
      <c r="A255" s="114"/>
      <c r="B255" s="114"/>
      <c r="C255" s="114"/>
      <c r="D255" s="114"/>
      <c r="E255" s="7"/>
      <c r="F255" s="7"/>
      <c r="G255" s="7"/>
      <c r="H255" s="13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113"/>
      <c r="AB255" s="6"/>
      <c r="AC255" s="6"/>
      <c r="AD255" s="6"/>
      <c r="AE255" s="6"/>
      <c r="AF255" s="6"/>
      <c r="AG255" s="6"/>
      <c r="AH255" s="6"/>
      <c r="AI255" s="6"/>
      <c r="AJ255" s="9"/>
      <c r="AK255" s="9"/>
      <c r="AL255" s="9"/>
      <c r="AM255" s="9"/>
      <c r="AN255" s="9"/>
      <c r="AO255" s="6"/>
      <c r="AP255" s="6"/>
      <c r="AQ255" s="6"/>
      <c r="AR255" s="6"/>
      <c r="AS255" s="6"/>
      <c r="AT255" s="6"/>
      <c r="AU255" s="6"/>
      <c r="AV255" s="6"/>
      <c r="AW255" s="6"/>
      <c r="AX255" s="113"/>
      <c r="AY255" s="3"/>
      <c r="AZ255" s="3"/>
      <c r="BA255" s="3"/>
      <c r="BB255" s="3"/>
      <c r="BC255" s="4"/>
      <c r="BD255" s="4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25"/>
      <c r="BX255" s="25"/>
      <c r="BY255" s="19"/>
      <c r="BZ255" s="20"/>
      <c r="CA255" s="6"/>
      <c r="CB255" s="6"/>
      <c r="CC255" s="6"/>
      <c r="CD255" s="6"/>
      <c r="CE255" s="6"/>
      <c r="CF255" s="6"/>
    </row>
    <row r="256" spans="1:84" s="2" customFormat="1" x14ac:dyDescent="0.2">
      <c r="A256" s="114"/>
      <c r="B256" s="114"/>
      <c r="C256" s="114"/>
      <c r="D256" s="114"/>
      <c r="E256" s="7"/>
      <c r="F256" s="7"/>
      <c r="G256" s="7"/>
      <c r="H256" s="13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113"/>
      <c r="AB256" s="6"/>
      <c r="AC256" s="6"/>
      <c r="AD256" s="6"/>
      <c r="AE256" s="6"/>
      <c r="AF256" s="6"/>
      <c r="AG256" s="6"/>
      <c r="AH256" s="6"/>
      <c r="AI256" s="6"/>
      <c r="AJ256" s="9"/>
      <c r="AK256" s="9"/>
      <c r="AL256" s="9"/>
      <c r="AM256" s="9"/>
      <c r="AN256" s="9"/>
      <c r="AO256" s="6"/>
      <c r="AP256" s="6"/>
      <c r="AQ256" s="6"/>
      <c r="AR256" s="6"/>
      <c r="AS256" s="6"/>
      <c r="AT256" s="6"/>
      <c r="AU256" s="6"/>
      <c r="AV256" s="6"/>
      <c r="AW256" s="6"/>
      <c r="AX256" s="113"/>
      <c r="AY256" s="3"/>
      <c r="AZ256" s="3"/>
      <c r="BA256" s="3"/>
      <c r="BB256" s="3"/>
      <c r="BC256" s="4"/>
      <c r="BD256" s="4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25"/>
      <c r="BX256" s="25"/>
      <c r="BY256" s="19"/>
      <c r="BZ256" s="20"/>
      <c r="CA256" s="6"/>
      <c r="CB256" s="6"/>
      <c r="CC256" s="6"/>
      <c r="CD256" s="6"/>
      <c r="CE256" s="6"/>
      <c r="CF256" s="6"/>
    </row>
    <row r="257" spans="1:84" s="2" customFormat="1" x14ac:dyDescent="0.2">
      <c r="A257" s="114"/>
      <c r="B257" s="114"/>
      <c r="C257" s="114"/>
      <c r="D257" s="114"/>
      <c r="E257" s="7"/>
      <c r="F257" s="7"/>
      <c r="G257" s="7"/>
      <c r="H257" s="13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113"/>
      <c r="AB257" s="6"/>
      <c r="AC257" s="6"/>
      <c r="AD257" s="6"/>
      <c r="AE257" s="6"/>
      <c r="AF257" s="6"/>
      <c r="AG257" s="6"/>
      <c r="AH257" s="6"/>
      <c r="AI257" s="6"/>
      <c r="AJ257" s="9"/>
      <c r="AK257" s="9"/>
      <c r="AL257" s="9"/>
      <c r="AM257" s="9"/>
      <c r="AN257" s="9"/>
      <c r="AO257" s="6"/>
      <c r="AP257" s="6"/>
      <c r="AQ257" s="6"/>
      <c r="AR257" s="6"/>
      <c r="AS257" s="6"/>
      <c r="AT257" s="6"/>
      <c r="AU257" s="6"/>
      <c r="AV257" s="6"/>
      <c r="AW257" s="6"/>
      <c r="AX257" s="113"/>
      <c r="AY257" s="3"/>
      <c r="AZ257" s="3"/>
      <c r="BA257" s="3"/>
      <c r="BB257" s="3"/>
      <c r="BC257" s="4"/>
      <c r="BD257" s="4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25"/>
      <c r="BX257" s="25"/>
      <c r="BY257" s="19"/>
      <c r="BZ257" s="20"/>
      <c r="CA257" s="6"/>
      <c r="CB257" s="6"/>
      <c r="CC257" s="6"/>
      <c r="CD257" s="6"/>
      <c r="CE257" s="6"/>
      <c r="CF257" s="6"/>
    </row>
    <row r="258" spans="1:84" s="2" customFormat="1" x14ac:dyDescent="0.2">
      <c r="A258" s="114"/>
      <c r="B258" s="114"/>
      <c r="C258" s="114"/>
      <c r="D258" s="114"/>
      <c r="E258" s="7"/>
      <c r="F258" s="7"/>
      <c r="G258" s="7"/>
      <c r="H258" s="13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113"/>
      <c r="AB258" s="6"/>
      <c r="AC258" s="6"/>
      <c r="AD258" s="6"/>
      <c r="AE258" s="6"/>
      <c r="AF258" s="6"/>
      <c r="AG258" s="6"/>
      <c r="AH258" s="6"/>
      <c r="AI258" s="6"/>
      <c r="AJ258" s="9"/>
      <c r="AK258" s="9"/>
      <c r="AL258" s="9"/>
      <c r="AM258" s="9"/>
      <c r="AN258" s="9"/>
      <c r="AO258" s="6"/>
      <c r="AP258" s="6"/>
      <c r="AQ258" s="6"/>
      <c r="AR258" s="6"/>
      <c r="AS258" s="6"/>
      <c r="AT258" s="6"/>
      <c r="AU258" s="6"/>
      <c r="AV258" s="6"/>
      <c r="AW258" s="6"/>
      <c r="AX258" s="113"/>
      <c r="AY258" s="3"/>
      <c r="AZ258" s="3"/>
      <c r="BA258" s="3"/>
      <c r="BB258" s="3"/>
      <c r="BC258" s="4"/>
      <c r="BD258" s="4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25"/>
      <c r="BX258" s="25"/>
      <c r="BY258" s="19"/>
      <c r="BZ258" s="20"/>
      <c r="CA258" s="6"/>
      <c r="CB258" s="6"/>
      <c r="CC258" s="6"/>
      <c r="CD258" s="6"/>
      <c r="CE258" s="6"/>
      <c r="CF258" s="6"/>
    </row>
    <row r="259" spans="1:84" s="2" customFormat="1" x14ac:dyDescent="0.2">
      <c r="A259" s="114"/>
      <c r="B259" s="114"/>
      <c r="C259" s="114"/>
      <c r="D259" s="114"/>
      <c r="E259" s="7"/>
      <c r="F259" s="7"/>
      <c r="G259" s="7"/>
      <c r="H259" s="13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113"/>
      <c r="AB259" s="6"/>
      <c r="AC259" s="6"/>
      <c r="AD259" s="6"/>
      <c r="AE259" s="6"/>
      <c r="AF259" s="6"/>
      <c r="AG259" s="6"/>
      <c r="AH259" s="6"/>
      <c r="AI259" s="6"/>
      <c r="AJ259" s="9"/>
      <c r="AK259" s="9"/>
      <c r="AL259" s="9"/>
      <c r="AM259" s="9"/>
      <c r="AN259" s="9"/>
      <c r="AO259" s="6"/>
      <c r="AP259" s="6"/>
      <c r="AQ259" s="6"/>
      <c r="AR259" s="6"/>
      <c r="AS259" s="6"/>
      <c r="AT259" s="6"/>
      <c r="AU259" s="6"/>
      <c r="AV259" s="6"/>
      <c r="AW259" s="6"/>
      <c r="AX259" s="113"/>
      <c r="AY259" s="3"/>
      <c r="AZ259" s="3"/>
      <c r="BA259" s="3"/>
      <c r="BB259" s="3"/>
      <c r="BC259" s="4"/>
      <c r="BD259" s="4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25"/>
      <c r="BX259" s="25"/>
      <c r="BY259" s="19"/>
      <c r="BZ259" s="20"/>
      <c r="CA259" s="6"/>
      <c r="CB259" s="6"/>
      <c r="CC259" s="6"/>
      <c r="CD259" s="6"/>
      <c r="CE259" s="6"/>
      <c r="CF259" s="6"/>
    </row>
    <row r="260" spans="1:84" s="2" customFormat="1" x14ac:dyDescent="0.2">
      <c r="A260" s="114"/>
      <c r="B260" s="114"/>
      <c r="C260" s="114"/>
      <c r="D260" s="114"/>
      <c r="E260" s="7"/>
      <c r="F260" s="7"/>
      <c r="G260" s="7"/>
      <c r="H260" s="13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113"/>
      <c r="AB260" s="6"/>
      <c r="AC260" s="6"/>
      <c r="AD260" s="6"/>
      <c r="AE260" s="6"/>
      <c r="AF260" s="6"/>
      <c r="AG260" s="6"/>
      <c r="AH260" s="6"/>
      <c r="AI260" s="6"/>
      <c r="AJ260" s="9"/>
      <c r="AK260" s="9"/>
      <c r="AL260" s="9"/>
      <c r="AM260" s="9"/>
      <c r="AN260" s="9"/>
      <c r="AO260" s="6"/>
      <c r="AP260" s="6"/>
      <c r="AQ260" s="6"/>
      <c r="AR260" s="6"/>
      <c r="AS260" s="6"/>
      <c r="AT260" s="6"/>
      <c r="AU260" s="6"/>
      <c r="AV260" s="6"/>
      <c r="AW260" s="6"/>
      <c r="AX260" s="113"/>
      <c r="AY260" s="3"/>
      <c r="AZ260" s="3"/>
      <c r="BA260" s="3"/>
      <c r="BB260" s="3"/>
      <c r="BC260" s="4"/>
      <c r="BD260" s="4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25"/>
      <c r="BX260" s="25"/>
      <c r="BY260" s="19"/>
      <c r="BZ260" s="20"/>
      <c r="CA260" s="6"/>
      <c r="CB260" s="6"/>
      <c r="CC260" s="6"/>
      <c r="CD260" s="6"/>
      <c r="CE260" s="6"/>
      <c r="CF260" s="6"/>
    </row>
    <row r="261" spans="1:84" s="2" customFormat="1" x14ac:dyDescent="0.2">
      <c r="A261" s="114"/>
      <c r="B261" s="114"/>
      <c r="C261" s="114"/>
      <c r="D261" s="114"/>
      <c r="E261" s="7"/>
      <c r="F261" s="7"/>
      <c r="G261" s="7"/>
      <c r="H261" s="13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113"/>
      <c r="AB261" s="6"/>
      <c r="AC261" s="6"/>
      <c r="AD261" s="6"/>
      <c r="AE261" s="6"/>
      <c r="AF261" s="6"/>
      <c r="AG261" s="6"/>
      <c r="AH261" s="6"/>
      <c r="AI261" s="6"/>
      <c r="AJ261" s="9"/>
      <c r="AK261" s="9"/>
      <c r="AL261" s="9"/>
      <c r="AM261" s="9"/>
      <c r="AN261" s="9"/>
      <c r="AO261" s="6"/>
      <c r="AP261" s="6"/>
      <c r="AQ261" s="6"/>
      <c r="AR261" s="6"/>
      <c r="AS261" s="6"/>
      <c r="AT261" s="6"/>
      <c r="AU261" s="6"/>
      <c r="AV261" s="6"/>
      <c r="AW261" s="6"/>
      <c r="AX261" s="113"/>
      <c r="AY261" s="3"/>
      <c r="AZ261" s="3"/>
      <c r="BA261" s="3"/>
      <c r="BB261" s="3"/>
      <c r="BC261" s="4"/>
      <c r="BD261" s="4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25"/>
      <c r="BX261" s="25"/>
      <c r="BY261" s="19"/>
      <c r="BZ261" s="20"/>
      <c r="CA261" s="6"/>
      <c r="CB261" s="6"/>
      <c r="CC261" s="6"/>
      <c r="CD261" s="6"/>
      <c r="CE261" s="6"/>
      <c r="CF261" s="6"/>
    </row>
    <row r="262" spans="1:84" s="2" customFormat="1" x14ac:dyDescent="0.2">
      <c r="A262" s="114"/>
      <c r="B262" s="114"/>
      <c r="C262" s="114"/>
      <c r="D262" s="114"/>
      <c r="E262" s="7"/>
      <c r="F262" s="7"/>
      <c r="G262" s="7"/>
      <c r="H262" s="13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113"/>
      <c r="AB262" s="6"/>
      <c r="AC262" s="6"/>
      <c r="AD262" s="6"/>
      <c r="AE262" s="6"/>
      <c r="AF262" s="6"/>
      <c r="AG262" s="6"/>
      <c r="AH262" s="6"/>
      <c r="AI262" s="6"/>
      <c r="AJ262" s="9"/>
      <c r="AK262" s="9"/>
      <c r="AL262" s="9"/>
      <c r="AM262" s="9"/>
      <c r="AN262" s="9"/>
      <c r="AO262" s="6"/>
      <c r="AP262" s="6"/>
      <c r="AQ262" s="6"/>
      <c r="AR262" s="6"/>
      <c r="AS262" s="6"/>
      <c r="AT262" s="6"/>
      <c r="AU262" s="6"/>
      <c r="AV262" s="6"/>
      <c r="AW262" s="6"/>
      <c r="AX262" s="113"/>
      <c r="AY262" s="3"/>
      <c r="AZ262" s="3"/>
      <c r="BA262" s="3"/>
      <c r="BB262" s="3"/>
      <c r="BC262" s="4"/>
      <c r="BD262" s="4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25"/>
      <c r="BX262" s="25"/>
      <c r="BY262" s="19"/>
      <c r="BZ262" s="20"/>
      <c r="CA262" s="6"/>
      <c r="CB262" s="6"/>
      <c r="CC262" s="6"/>
      <c r="CD262" s="6"/>
      <c r="CE262" s="6"/>
      <c r="CF262" s="6"/>
    </row>
    <row r="263" spans="1:84" s="2" customFormat="1" x14ac:dyDescent="0.2">
      <c r="A263" s="114"/>
      <c r="B263" s="114"/>
      <c r="C263" s="114"/>
      <c r="D263" s="114"/>
      <c r="E263" s="7"/>
      <c r="F263" s="7"/>
      <c r="G263" s="7"/>
      <c r="H263" s="13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113"/>
      <c r="AB263" s="6"/>
      <c r="AC263" s="6"/>
      <c r="AD263" s="6"/>
      <c r="AE263" s="6"/>
      <c r="AF263" s="6"/>
      <c r="AG263" s="6"/>
      <c r="AH263" s="6"/>
      <c r="AI263" s="6"/>
      <c r="AJ263" s="9"/>
      <c r="AK263" s="9"/>
      <c r="AL263" s="9"/>
      <c r="AM263" s="9"/>
      <c r="AN263" s="9"/>
      <c r="AO263" s="6"/>
      <c r="AP263" s="6"/>
      <c r="AQ263" s="6"/>
      <c r="AR263" s="6"/>
      <c r="AS263" s="6"/>
      <c r="AT263" s="6"/>
      <c r="AU263" s="6"/>
      <c r="AV263" s="6"/>
      <c r="AW263" s="6"/>
      <c r="AX263" s="113"/>
      <c r="AY263" s="3"/>
      <c r="AZ263" s="3"/>
      <c r="BA263" s="3"/>
      <c r="BB263" s="3"/>
      <c r="BC263" s="4"/>
      <c r="BD263" s="4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25"/>
      <c r="BX263" s="25"/>
      <c r="BY263" s="19"/>
      <c r="BZ263" s="20"/>
      <c r="CA263" s="6"/>
      <c r="CB263" s="6"/>
      <c r="CC263" s="6"/>
      <c r="CD263" s="6"/>
      <c r="CE263" s="6"/>
      <c r="CF263" s="6"/>
    </row>
    <row r="264" spans="1:84" s="2" customFormat="1" x14ac:dyDescent="0.2">
      <c r="A264" s="114"/>
      <c r="B264" s="114"/>
      <c r="C264" s="114"/>
      <c r="D264" s="114"/>
      <c r="E264" s="7"/>
      <c r="F264" s="7"/>
      <c r="G264" s="7"/>
      <c r="H264" s="13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113"/>
      <c r="AB264" s="6"/>
      <c r="AC264" s="6"/>
      <c r="AD264" s="6"/>
      <c r="AE264" s="6"/>
      <c r="AF264" s="6"/>
      <c r="AG264" s="6"/>
      <c r="AH264" s="6"/>
      <c r="AI264" s="6"/>
      <c r="AJ264" s="9"/>
      <c r="AK264" s="9"/>
      <c r="AL264" s="9"/>
      <c r="AM264" s="9"/>
      <c r="AN264" s="9"/>
      <c r="AO264" s="6"/>
      <c r="AP264" s="6"/>
      <c r="AQ264" s="6"/>
      <c r="AR264" s="6"/>
      <c r="AS264" s="6"/>
      <c r="AT264" s="6"/>
      <c r="AU264" s="6"/>
      <c r="AV264" s="6"/>
      <c r="AW264" s="6"/>
      <c r="AX264" s="113"/>
      <c r="AY264" s="3"/>
      <c r="AZ264" s="3"/>
      <c r="BA264" s="3"/>
      <c r="BB264" s="3"/>
      <c r="BC264" s="4"/>
      <c r="BD264" s="4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25"/>
      <c r="BX264" s="25"/>
      <c r="BY264" s="19"/>
      <c r="BZ264" s="20"/>
      <c r="CA264" s="6"/>
      <c r="CB264" s="6"/>
      <c r="CC264" s="6"/>
      <c r="CD264" s="6"/>
      <c r="CE264" s="6"/>
      <c r="CF264" s="6"/>
    </row>
    <row r="265" spans="1:84" s="2" customFormat="1" x14ac:dyDescent="0.2">
      <c r="A265" s="114"/>
      <c r="B265" s="114"/>
      <c r="C265" s="114"/>
      <c r="D265" s="114"/>
      <c r="E265" s="7"/>
      <c r="F265" s="7"/>
      <c r="G265" s="7"/>
      <c r="H265" s="13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113"/>
      <c r="AB265" s="6"/>
      <c r="AC265" s="6"/>
      <c r="AD265" s="6"/>
      <c r="AE265" s="6"/>
      <c r="AF265" s="6"/>
      <c r="AG265" s="6"/>
      <c r="AH265" s="6"/>
      <c r="AI265" s="6"/>
      <c r="AJ265" s="9"/>
      <c r="AK265" s="9"/>
      <c r="AL265" s="9"/>
      <c r="AM265" s="9"/>
      <c r="AN265" s="9"/>
      <c r="AO265" s="6"/>
      <c r="AP265" s="6"/>
      <c r="AQ265" s="6"/>
      <c r="AR265" s="6"/>
      <c r="AS265" s="6"/>
      <c r="AT265" s="6"/>
      <c r="AU265" s="6"/>
      <c r="AV265" s="6"/>
      <c r="AW265" s="6"/>
      <c r="AX265" s="113"/>
      <c r="AY265" s="3"/>
      <c r="AZ265" s="3"/>
      <c r="BA265" s="3"/>
      <c r="BB265" s="3"/>
      <c r="BC265" s="4"/>
      <c r="BD265" s="4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25"/>
      <c r="BX265" s="25"/>
      <c r="BY265" s="19"/>
      <c r="BZ265" s="20"/>
      <c r="CA265" s="6"/>
      <c r="CB265" s="6"/>
      <c r="CC265" s="6"/>
      <c r="CD265" s="6"/>
      <c r="CE265" s="6"/>
      <c r="CF265" s="6"/>
    </row>
    <row r="266" spans="1:84" s="2" customFormat="1" x14ac:dyDescent="0.2">
      <c r="A266" s="114"/>
      <c r="B266" s="114"/>
      <c r="C266" s="114"/>
      <c r="D266" s="114"/>
      <c r="E266" s="7"/>
      <c r="F266" s="7"/>
      <c r="G266" s="7"/>
      <c r="H266" s="13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113"/>
      <c r="AB266" s="6"/>
      <c r="AC266" s="6"/>
      <c r="AD266" s="6"/>
      <c r="AE266" s="6"/>
      <c r="AF266" s="6"/>
      <c r="AG266" s="6"/>
      <c r="AH266" s="6"/>
      <c r="AI266" s="6"/>
      <c r="AJ266" s="9"/>
      <c r="AK266" s="9"/>
      <c r="AL266" s="9"/>
      <c r="AM266" s="9"/>
      <c r="AN266" s="9"/>
      <c r="AO266" s="6"/>
      <c r="AP266" s="6"/>
      <c r="AQ266" s="6"/>
      <c r="AR266" s="6"/>
      <c r="AS266" s="6"/>
      <c r="AT266" s="6"/>
      <c r="AU266" s="6"/>
      <c r="AV266" s="6"/>
      <c r="AW266" s="6"/>
      <c r="AX266" s="113"/>
      <c r="AY266" s="3"/>
      <c r="AZ266" s="3"/>
      <c r="BA266" s="3"/>
      <c r="BB266" s="3"/>
      <c r="BC266" s="4"/>
      <c r="BD266" s="4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25"/>
      <c r="BX266" s="25"/>
      <c r="BY266" s="19"/>
      <c r="BZ266" s="20"/>
      <c r="CA266" s="6"/>
      <c r="CB266" s="6"/>
      <c r="CC266" s="6"/>
      <c r="CD266" s="6"/>
      <c r="CE266" s="6"/>
      <c r="CF266" s="6"/>
    </row>
    <row r="267" spans="1:84" s="2" customFormat="1" x14ac:dyDescent="0.2">
      <c r="A267" s="114"/>
      <c r="B267" s="114"/>
      <c r="C267" s="114"/>
      <c r="D267" s="114"/>
      <c r="E267" s="7"/>
      <c r="F267" s="7"/>
      <c r="G267" s="7"/>
      <c r="H267" s="13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113"/>
      <c r="AB267" s="6"/>
      <c r="AC267" s="6"/>
      <c r="AD267" s="6"/>
      <c r="AE267" s="6"/>
      <c r="AF267" s="6"/>
      <c r="AG267" s="6"/>
      <c r="AH267" s="6"/>
      <c r="AI267" s="6"/>
      <c r="AJ267" s="9"/>
      <c r="AK267" s="9"/>
      <c r="AL267" s="9"/>
      <c r="AM267" s="9"/>
      <c r="AN267" s="9"/>
      <c r="AO267" s="6"/>
      <c r="AP267" s="6"/>
      <c r="AQ267" s="6"/>
      <c r="AR267" s="6"/>
      <c r="AS267" s="6"/>
      <c r="AT267" s="6"/>
      <c r="AU267" s="6"/>
      <c r="AV267" s="6"/>
      <c r="AW267" s="6"/>
      <c r="AX267" s="113"/>
      <c r="AY267" s="3"/>
      <c r="AZ267" s="3"/>
      <c r="BA267" s="3"/>
      <c r="BB267" s="3"/>
      <c r="BC267" s="4"/>
      <c r="BD267" s="4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25"/>
      <c r="BX267" s="25"/>
      <c r="BY267" s="19"/>
      <c r="BZ267" s="20"/>
      <c r="CA267" s="6"/>
      <c r="CB267" s="6"/>
      <c r="CC267" s="6"/>
      <c r="CD267" s="6"/>
      <c r="CE267" s="6"/>
      <c r="CF267" s="6"/>
    </row>
    <row r="268" spans="1:84" s="2" customFormat="1" x14ac:dyDescent="0.2">
      <c r="A268" s="114"/>
      <c r="B268" s="114"/>
      <c r="C268" s="114"/>
      <c r="D268" s="114"/>
      <c r="E268" s="7"/>
      <c r="F268" s="7"/>
      <c r="G268" s="7"/>
      <c r="H268" s="13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113"/>
      <c r="AB268" s="6"/>
      <c r="AC268" s="6"/>
      <c r="AD268" s="6"/>
      <c r="AE268" s="6"/>
      <c r="AF268" s="6"/>
      <c r="AG268" s="6"/>
      <c r="AH268" s="6"/>
      <c r="AI268" s="6"/>
      <c r="AJ268" s="9"/>
      <c r="AK268" s="9"/>
      <c r="AL268" s="9"/>
      <c r="AM268" s="9"/>
      <c r="AN268" s="9"/>
      <c r="AO268" s="6"/>
      <c r="AP268" s="6"/>
      <c r="AQ268" s="6"/>
      <c r="AR268" s="6"/>
      <c r="AS268" s="6"/>
      <c r="AT268" s="6"/>
      <c r="AU268" s="6"/>
      <c r="AV268" s="6"/>
      <c r="AW268" s="6"/>
      <c r="AX268" s="113"/>
      <c r="AY268" s="3"/>
      <c r="AZ268" s="3"/>
      <c r="BA268" s="3"/>
      <c r="BB268" s="3"/>
      <c r="BC268" s="4"/>
      <c r="BD268" s="4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25"/>
      <c r="BX268" s="25"/>
      <c r="BY268" s="19"/>
      <c r="BZ268" s="20"/>
      <c r="CA268" s="6"/>
      <c r="CB268" s="6"/>
      <c r="CC268" s="6"/>
      <c r="CD268" s="6"/>
      <c r="CE268" s="6"/>
      <c r="CF268" s="6"/>
    </row>
    <row r="269" spans="1:84" s="2" customFormat="1" x14ac:dyDescent="0.2">
      <c r="A269" s="114"/>
      <c r="B269" s="114"/>
      <c r="C269" s="114"/>
      <c r="D269" s="114"/>
      <c r="E269" s="7"/>
      <c r="F269" s="7"/>
      <c r="G269" s="7"/>
      <c r="H269" s="13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113"/>
      <c r="AB269" s="6"/>
      <c r="AC269" s="6"/>
      <c r="AD269" s="6"/>
      <c r="AE269" s="6"/>
      <c r="AF269" s="6"/>
      <c r="AG269" s="6"/>
      <c r="AH269" s="6"/>
      <c r="AI269" s="6"/>
      <c r="AJ269" s="9"/>
      <c r="AK269" s="9"/>
      <c r="AL269" s="9"/>
      <c r="AM269" s="9"/>
      <c r="AN269" s="9"/>
      <c r="AO269" s="6"/>
      <c r="AP269" s="6"/>
      <c r="AQ269" s="6"/>
      <c r="AR269" s="6"/>
      <c r="AS269" s="6"/>
      <c r="AT269" s="6"/>
      <c r="AU269" s="6"/>
      <c r="AV269" s="6"/>
      <c r="AW269" s="6"/>
      <c r="AX269" s="113"/>
      <c r="AY269" s="3"/>
      <c r="AZ269" s="3"/>
      <c r="BA269" s="3"/>
      <c r="BB269" s="3"/>
      <c r="BC269" s="4"/>
      <c r="BD269" s="4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25"/>
      <c r="BX269" s="25"/>
      <c r="BY269" s="19"/>
      <c r="BZ269" s="20"/>
      <c r="CA269" s="6"/>
      <c r="CB269" s="6"/>
      <c r="CC269" s="6"/>
      <c r="CD269" s="6"/>
      <c r="CE269" s="6"/>
      <c r="CF269" s="6"/>
    </row>
    <row r="270" spans="1:84" s="2" customFormat="1" x14ac:dyDescent="0.2">
      <c r="A270" s="114"/>
      <c r="B270" s="114"/>
      <c r="C270" s="114"/>
      <c r="D270" s="114"/>
      <c r="E270" s="7"/>
      <c r="F270" s="7"/>
      <c r="G270" s="7"/>
      <c r="H270" s="13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113"/>
      <c r="AB270" s="6"/>
      <c r="AC270" s="6"/>
      <c r="AD270" s="6"/>
      <c r="AE270" s="6"/>
      <c r="AF270" s="6"/>
      <c r="AG270" s="6"/>
      <c r="AH270" s="6"/>
      <c r="AI270" s="6"/>
      <c r="AJ270" s="9"/>
      <c r="AK270" s="9"/>
      <c r="AL270" s="9"/>
      <c r="AM270" s="9"/>
      <c r="AN270" s="9"/>
      <c r="AO270" s="6"/>
      <c r="AP270" s="6"/>
      <c r="AQ270" s="6"/>
      <c r="AR270" s="6"/>
      <c r="AS270" s="6"/>
      <c r="AT270" s="6"/>
      <c r="AU270" s="6"/>
      <c r="AV270" s="6"/>
      <c r="AW270" s="6"/>
      <c r="AX270" s="113"/>
      <c r="AY270" s="3"/>
      <c r="AZ270" s="3"/>
      <c r="BA270" s="3"/>
      <c r="BB270" s="3"/>
      <c r="BC270" s="4"/>
      <c r="BD270" s="4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25"/>
      <c r="BX270" s="25"/>
      <c r="BY270" s="19"/>
      <c r="BZ270" s="20"/>
      <c r="CA270" s="6"/>
      <c r="CB270" s="6"/>
      <c r="CC270" s="6"/>
      <c r="CD270" s="6"/>
      <c r="CE270" s="6"/>
      <c r="CF270" s="6"/>
    </row>
    <row r="271" spans="1:84" s="2" customFormat="1" x14ac:dyDescent="0.2">
      <c r="A271" s="114"/>
      <c r="B271" s="114"/>
      <c r="C271" s="114"/>
      <c r="D271" s="114"/>
      <c r="E271" s="7"/>
      <c r="F271" s="7"/>
      <c r="G271" s="7"/>
      <c r="H271" s="13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113"/>
      <c r="AB271" s="6"/>
      <c r="AC271" s="6"/>
      <c r="AD271" s="6"/>
      <c r="AE271" s="6"/>
      <c r="AF271" s="6"/>
      <c r="AG271" s="6"/>
      <c r="AH271" s="6"/>
      <c r="AI271" s="6"/>
      <c r="AJ271" s="9"/>
      <c r="AK271" s="9"/>
      <c r="AL271" s="9"/>
      <c r="AM271" s="9"/>
      <c r="AN271" s="9"/>
      <c r="AO271" s="6"/>
      <c r="AP271" s="6"/>
      <c r="AQ271" s="6"/>
      <c r="AR271" s="6"/>
      <c r="AS271" s="6"/>
      <c r="AT271" s="6"/>
      <c r="AU271" s="6"/>
      <c r="AV271" s="6"/>
      <c r="AW271" s="6"/>
      <c r="AX271" s="113"/>
      <c r="AY271" s="3"/>
      <c r="AZ271" s="3"/>
      <c r="BA271" s="3"/>
      <c r="BB271" s="3"/>
      <c r="BC271" s="4"/>
      <c r="BD271" s="4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25"/>
      <c r="BX271" s="25"/>
      <c r="BY271" s="19"/>
      <c r="BZ271" s="20"/>
      <c r="CA271" s="6"/>
      <c r="CB271" s="6"/>
      <c r="CC271" s="6"/>
      <c r="CD271" s="6"/>
      <c r="CE271" s="6"/>
      <c r="CF271" s="6"/>
    </row>
    <row r="272" spans="1:84" s="2" customFormat="1" x14ac:dyDescent="0.2">
      <c r="A272" s="114"/>
      <c r="B272" s="114"/>
      <c r="C272" s="114"/>
      <c r="D272" s="114"/>
      <c r="E272" s="7"/>
      <c r="F272" s="7"/>
      <c r="G272" s="7"/>
      <c r="H272" s="13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113"/>
      <c r="AB272" s="6"/>
      <c r="AC272" s="6"/>
      <c r="AD272" s="6"/>
      <c r="AE272" s="6"/>
      <c r="AF272" s="6"/>
      <c r="AG272" s="6"/>
      <c r="AH272" s="6"/>
      <c r="AI272" s="6"/>
      <c r="AJ272" s="9"/>
      <c r="AK272" s="9"/>
      <c r="AL272" s="9"/>
      <c r="AM272" s="9"/>
      <c r="AN272" s="9"/>
      <c r="AO272" s="6"/>
      <c r="AP272" s="6"/>
      <c r="AQ272" s="6"/>
      <c r="AR272" s="6"/>
      <c r="AS272" s="6"/>
      <c r="AT272" s="6"/>
      <c r="AU272" s="6"/>
      <c r="AV272" s="6"/>
      <c r="AW272" s="6"/>
      <c r="AX272" s="113"/>
      <c r="AY272" s="3"/>
      <c r="AZ272" s="3"/>
      <c r="BA272" s="3"/>
      <c r="BB272" s="3"/>
      <c r="BC272" s="4"/>
      <c r="BD272" s="4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25"/>
      <c r="BX272" s="25"/>
      <c r="BY272" s="19"/>
      <c r="BZ272" s="20"/>
      <c r="CA272" s="6"/>
      <c r="CB272" s="6"/>
      <c r="CC272" s="6"/>
      <c r="CD272" s="6"/>
      <c r="CE272" s="6"/>
      <c r="CF272" s="6"/>
    </row>
    <row r="273" spans="1:84" s="2" customFormat="1" x14ac:dyDescent="0.2">
      <c r="A273" s="114"/>
      <c r="B273" s="114"/>
      <c r="C273" s="114"/>
      <c r="D273" s="114"/>
      <c r="E273" s="7"/>
      <c r="F273" s="7"/>
      <c r="G273" s="7"/>
      <c r="H273" s="13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113"/>
      <c r="AB273" s="6"/>
      <c r="AC273" s="6"/>
      <c r="AD273" s="6"/>
      <c r="AE273" s="6"/>
      <c r="AF273" s="6"/>
      <c r="AG273" s="6"/>
      <c r="AH273" s="6"/>
      <c r="AI273" s="6"/>
      <c r="AJ273" s="9"/>
      <c r="AK273" s="9"/>
      <c r="AL273" s="9"/>
      <c r="AM273" s="9"/>
      <c r="AN273" s="9"/>
      <c r="AO273" s="6"/>
      <c r="AP273" s="6"/>
      <c r="AQ273" s="6"/>
      <c r="AR273" s="6"/>
      <c r="AS273" s="6"/>
      <c r="AT273" s="6"/>
      <c r="AU273" s="6"/>
      <c r="AV273" s="6"/>
      <c r="AW273" s="6"/>
      <c r="AX273" s="113"/>
      <c r="AY273" s="3"/>
      <c r="AZ273" s="3"/>
      <c r="BA273" s="3"/>
      <c r="BB273" s="3"/>
      <c r="BC273" s="4"/>
      <c r="BD273" s="4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25"/>
      <c r="BX273" s="25"/>
      <c r="BY273" s="19"/>
      <c r="BZ273" s="20"/>
      <c r="CA273" s="6"/>
      <c r="CB273" s="6"/>
      <c r="CC273" s="6"/>
      <c r="CD273" s="6"/>
      <c r="CE273" s="6"/>
      <c r="CF273" s="6"/>
    </row>
    <row r="274" spans="1:84" s="2" customFormat="1" x14ac:dyDescent="0.2">
      <c r="A274" s="114"/>
      <c r="B274" s="114"/>
      <c r="C274" s="114"/>
      <c r="D274" s="114"/>
      <c r="E274" s="7"/>
      <c r="F274" s="7"/>
      <c r="G274" s="7"/>
      <c r="H274" s="13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113"/>
      <c r="AB274" s="6"/>
      <c r="AC274" s="6"/>
      <c r="AD274" s="6"/>
      <c r="AE274" s="6"/>
      <c r="AF274" s="6"/>
      <c r="AG274" s="6"/>
      <c r="AH274" s="6"/>
      <c r="AI274" s="6"/>
      <c r="AJ274" s="9"/>
      <c r="AK274" s="9"/>
      <c r="AL274" s="9"/>
      <c r="AM274" s="9"/>
      <c r="AN274" s="9"/>
      <c r="AO274" s="6"/>
      <c r="AP274" s="6"/>
      <c r="AQ274" s="6"/>
      <c r="AR274" s="6"/>
      <c r="AS274" s="6"/>
      <c r="AT274" s="6"/>
      <c r="AU274" s="6"/>
      <c r="AV274" s="6"/>
      <c r="AW274" s="6"/>
      <c r="AX274" s="113"/>
      <c r="AY274" s="3"/>
      <c r="AZ274" s="3"/>
      <c r="BA274" s="3"/>
      <c r="BB274" s="3"/>
      <c r="BC274" s="4"/>
      <c r="BD274" s="4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25"/>
      <c r="BX274" s="25"/>
      <c r="BY274" s="19"/>
      <c r="BZ274" s="20"/>
      <c r="CA274" s="6"/>
      <c r="CB274" s="6"/>
      <c r="CC274" s="6"/>
      <c r="CD274" s="6"/>
      <c r="CE274" s="6"/>
      <c r="CF274" s="6"/>
    </row>
    <row r="275" spans="1:84" s="2" customFormat="1" x14ac:dyDescent="0.2">
      <c r="A275" s="114"/>
      <c r="B275" s="114"/>
      <c r="C275" s="114"/>
      <c r="D275" s="114"/>
      <c r="E275" s="7"/>
      <c r="F275" s="7"/>
      <c r="G275" s="7"/>
      <c r="H275" s="13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113"/>
      <c r="AB275" s="6"/>
      <c r="AC275" s="6"/>
      <c r="AD275" s="6"/>
      <c r="AE275" s="6"/>
      <c r="AF275" s="6"/>
      <c r="AG275" s="6"/>
      <c r="AH275" s="6"/>
      <c r="AI275" s="6"/>
      <c r="AJ275" s="9"/>
      <c r="AK275" s="9"/>
      <c r="AL275" s="9"/>
      <c r="AM275" s="9"/>
      <c r="AN275" s="9"/>
      <c r="AO275" s="6"/>
      <c r="AP275" s="6"/>
      <c r="AQ275" s="6"/>
      <c r="AR275" s="6"/>
      <c r="AS275" s="6"/>
      <c r="AT275" s="6"/>
      <c r="AU275" s="6"/>
      <c r="AV275" s="6"/>
      <c r="AW275" s="6"/>
      <c r="AX275" s="113"/>
      <c r="AY275" s="3"/>
      <c r="AZ275" s="3"/>
      <c r="BA275" s="3"/>
      <c r="BB275" s="3"/>
      <c r="BC275" s="4"/>
      <c r="BD275" s="4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25"/>
      <c r="BX275" s="25"/>
      <c r="BY275" s="19"/>
      <c r="BZ275" s="20"/>
      <c r="CA275" s="6"/>
      <c r="CB275" s="6"/>
      <c r="CC275" s="6"/>
      <c r="CD275" s="6"/>
      <c r="CE275" s="6"/>
      <c r="CF275" s="6"/>
    </row>
    <row r="276" spans="1:84" s="2" customFormat="1" x14ac:dyDescent="0.2">
      <c r="A276" s="114"/>
      <c r="B276" s="114"/>
      <c r="C276" s="114"/>
      <c r="D276" s="114"/>
      <c r="E276" s="7"/>
      <c r="F276" s="7"/>
      <c r="G276" s="7"/>
      <c r="H276" s="13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113"/>
      <c r="AB276" s="6"/>
      <c r="AC276" s="6"/>
      <c r="AD276" s="6"/>
      <c r="AE276" s="6"/>
      <c r="AF276" s="6"/>
      <c r="AG276" s="6"/>
      <c r="AH276" s="6"/>
      <c r="AI276" s="6"/>
      <c r="AJ276" s="9"/>
      <c r="AK276" s="9"/>
      <c r="AL276" s="9"/>
      <c r="AM276" s="9"/>
      <c r="AN276" s="9"/>
      <c r="AO276" s="6"/>
      <c r="AP276" s="6"/>
      <c r="AQ276" s="6"/>
      <c r="AR276" s="6"/>
      <c r="AS276" s="6"/>
      <c r="AT276" s="6"/>
      <c r="AU276" s="6"/>
      <c r="AV276" s="6"/>
      <c r="AW276" s="6"/>
      <c r="AX276" s="113"/>
      <c r="AY276" s="3"/>
      <c r="AZ276" s="3"/>
      <c r="BA276" s="3"/>
      <c r="BB276" s="3"/>
      <c r="BC276" s="4"/>
      <c r="BD276" s="4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25"/>
      <c r="BX276" s="25"/>
      <c r="BY276" s="19"/>
      <c r="BZ276" s="20"/>
      <c r="CA276" s="6"/>
      <c r="CB276" s="6"/>
      <c r="CC276" s="6"/>
      <c r="CD276" s="6"/>
      <c r="CE276" s="6"/>
      <c r="CF276" s="6"/>
    </row>
    <row r="277" spans="1:84" s="2" customFormat="1" x14ac:dyDescent="0.2">
      <c r="A277" s="114"/>
      <c r="B277" s="114"/>
      <c r="C277" s="114"/>
      <c r="D277" s="114"/>
      <c r="E277" s="7"/>
      <c r="F277" s="7"/>
      <c r="G277" s="7"/>
      <c r="H277" s="13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113"/>
      <c r="AB277" s="6"/>
      <c r="AC277" s="6"/>
      <c r="AD277" s="6"/>
      <c r="AE277" s="6"/>
      <c r="AF277" s="6"/>
      <c r="AG277" s="6"/>
      <c r="AH277" s="6"/>
      <c r="AI277" s="6"/>
      <c r="AJ277" s="9"/>
      <c r="AK277" s="9"/>
      <c r="AL277" s="9"/>
      <c r="AM277" s="9"/>
      <c r="AN277" s="9"/>
      <c r="AO277" s="6"/>
      <c r="AP277" s="6"/>
      <c r="AQ277" s="6"/>
      <c r="AR277" s="6"/>
      <c r="AS277" s="6"/>
      <c r="AT277" s="6"/>
      <c r="AU277" s="6"/>
      <c r="AV277" s="6"/>
      <c r="AW277" s="6"/>
      <c r="AX277" s="113"/>
      <c r="AY277" s="3"/>
      <c r="AZ277" s="3"/>
      <c r="BA277" s="3"/>
      <c r="BB277" s="3"/>
      <c r="BC277" s="4"/>
      <c r="BD277" s="4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25"/>
      <c r="BX277" s="25"/>
      <c r="BY277" s="19"/>
      <c r="BZ277" s="20"/>
      <c r="CA277" s="6"/>
      <c r="CB277" s="6"/>
      <c r="CC277" s="6"/>
      <c r="CD277" s="6"/>
      <c r="CE277" s="6"/>
      <c r="CF277" s="6"/>
    </row>
    <row r="278" spans="1:84" s="2" customFormat="1" x14ac:dyDescent="0.2">
      <c r="A278" s="114"/>
      <c r="B278" s="114"/>
      <c r="C278" s="114"/>
      <c r="D278" s="114"/>
      <c r="E278" s="7"/>
      <c r="F278" s="7"/>
      <c r="G278" s="7"/>
      <c r="H278" s="13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113"/>
      <c r="AB278" s="6"/>
      <c r="AC278" s="6"/>
      <c r="AD278" s="6"/>
      <c r="AE278" s="6"/>
      <c r="AF278" s="6"/>
      <c r="AG278" s="6"/>
      <c r="AH278" s="6"/>
      <c r="AI278" s="6"/>
      <c r="AJ278" s="9"/>
      <c r="AK278" s="9"/>
      <c r="AL278" s="9"/>
      <c r="AM278" s="9"/>
      <c r="AN278" s="9"/>
      <c r="AO278" s="6"/>
      <c r="AP278" s="6"/>
      <c r="AQ278" s="6"/>
      <c r="AR278" s="6"/>
      <c r="AS278" s="6"/>
      <c r="AT278" s="6"/>
      <c r="AU278" s="6"/>
      <c r="AV278" s="6"/>
      <c r="AW278" s="6"/>
      <c r="AX278" s="113"/>
      <c r="AY278" s="3"/>
      <c r="AZ278" s="3"/>
      <c r="BA278" s="3"/>
      <c r="BB278" s="3"/>
      <c r="BC278" s="4"/>
      <c r="BD278" s="4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25"/>
      <c r="BX278" s="25"/>
      <c r="BY278" s="19"/>
      <c r="BZ278" s="20"/>
      <c r="CA278" s="6"/>
      <c r="CB278" s="6"/>
      <c r="CC278" s="6"/>
      <c r="CD278" s="6"/>
      <c r="CE278" s="6"/>
      <c r="CF278" s="6"/>
    </row>
    <row r="279" spans="1:84" s="2" customFormat="1" x14ac:dyDescent="0.2">
      <c r="A279" s="114"/>
      <c r="B279" s="114"/>
      <c r="C279" s="114"/>
      <c r="D279" s="114"/>
      <c r="E279" s="7"/>
      <c r="F279" s="7"/>
      <c r="G279" s="7"/>
      <c r="H279" s="13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113"/>
      <c r="AB279" s="6"/>
      <c r="AC279" s="6"/>
      <c r="AD279" s="6"/>
      <c r="AE279" s="6"/>
      <c r="AF279" s="6"/>
      <c r="AG279" s="6"/>
      <c r="AH279" s="6"/>
      <c r="AI279" s="6"/>
      <c r="AJ279" s="9"/>
      <c r="AK279" s="9"/>
      <c r="AL279" s="9"/>
      <c r="AM279" s="9"/>
      <c r="AN279" s="9"/>
      <c r="AO279" s="6"/>
      <c r="AP279" s="6"/>
      <c r="AQ279" s="6"/>
      <c r="AR279" s="6"/>
      <c r="AS279" s="6"/>
      <c r="AT279" s="6"/>
      <c r="AU279" s="6"/>
      <c r="AV279" s="6"/>
      <c r="AW279" s="6"/>
      <c r="AX279" s="113"/>
      <c r="AY279" s="3"/>
      <c r="AZ279" s="3"/>
      <c r="BA279" s="3"/>
      <c r="BB279" s="3"/>
      <c r="BC279" s="4"/>
      <c r="BD279" s="4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25"/>
      <c r="BX279" s="25"/>
      <c r="BY279" s="19"/>
      <c r="BZ279" s="20"/>
      <c r="CA279" s="6"/>
      <c r="CB279" s="6"/>
      <c r="CC279" s="6"/>
      <c r="CD279" s="6"/>
      <c r="CE279" s="6"/>
      <c r="CF279" s="6"/>
    </row>
    <row r="280" spans="1:84" s="2" customFormat="1" x14ac:dyDescent="0.2">
      <c r="A280" s="114"/>
      <c r="B280" s="114"/>
      <c r="C280" s="114"/>
      <c r="D280" s="114"/>
      <c r="E280" s="7"/>
      <c r="F280" s="7"/>
      <c r="G280" s="7"/>
      <c r="H280" s="13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113"/>
      <c r="AB280" s="6"/>
      <c r="AC280" s="6"/>
      <c r="AD280" s="6"/>
      <c r="AE280" s="6"/>
      <c r="AF280" s="6"/>
      <c r="AG280" s="6"/>
      <c r="AH280" s="6"/>
      <c r="AI280" s="6"/>
      <c r="AJ280" s="9"/>
      <c r="AK280" s="9"/>
      <c r="AL280" s="9"/>
      <c r="AM280" s="9"/>
      <c r="AN280" s="9"/>
      <c r="AO280" s="6"/>
      <c r="AP280" s="6"/>
      <c r="AQ280" s="6"/>
      <c r="AR280" s="6"/>
      <c r="AS280" s="6"/>
      <c r="AT280" s="6"/>
      <c r="AU280" s="6"/>
      <c r="AV280" s="6"/>
      <c r="AW280" s="6"/>
      <c r="AX280" s="113"/>
      <c r="AY280" s="3"/>
      <c r="AZ280" s="3"/>
      <c r="BA280" s="3"/>
      <c r="BB280" s="3"/>
      <c r="BC280" s="4"/>
      <c r="BD280" s="4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25"/>
      <c r="BX280" s="25"/>
      <c r="BY280" s="19"/>
      <c r="BZ280" s="20"/>
      <c r="CA280" s="6"/>
      <c r="CB280" s="6"/>
      <c r="CC280" s="6"/>
      <c r="CD280" s="6"/>
      <c r="CE280" s="6"/>
      <c r="CF280" s="6"/>
    </row>
    <row r="281" spans="1:84" s="2" customFormat="1" x14ac:dyDescent="0.2">
      <c r="A281" s="114"/>
      <c r="B281" s="114"/>
      <c r="C281" s="114"/>
      <c r="D281" s="114"/>
      <c r="E281" s="7"/>
      <c r="F281" s="7"/>
      <c r="G281" s="7"/>
      <c r="H281" s="13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113"/>
      <c r="AB281" s="6"/>
      <c r="AC281" s="6"/>
      <c r="AD281" s="6"/>
      <c r="AE281" s="6"/>
      <c r="AF281" s="6"/>
      <c r="AG281" s="6"/>
      <c r="AH281" s="6"/>
      <c r="AI281" s="6"/>
      <c r="AJ281" s="9"/>
      <c r="AK281" s="9"/>
      <c r="AL281" s="9"/>
      <c r="AM281" s="9"/>
      <c r="AN281" s="9"/>
      <c r="AO281" s="6"/>
      <c r="AP281" s="6"/>
      <c r="AQ281" s="6"/>
      <c r="AR281" s="6"/>
      <c r="AS281" s="6"/>
      <c r="AT281" s="6"/>
      <c r="AU281" s="6"/>
      <c r="AV281" s="6"/>
      <c r="AW281" s="6"/>
      <c r="AX281" s="113"/>
      <c r="AY281" s="3"/>
      <c r="AZ281" s="3"/>
      <c r="BA281" s="3"/>
      <c r="BB281" s="3"/>
      <c r="BC281" s="4"/>
      <c r="BD281" s="4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25"/>
      <c r="BX281" s="25"/>
      <c r="BY281" s="19"/>
      <c r="BZ281" s="20"/>
      <c r="CA281" s="6"/>
      <c r="CB281" s="6"/>
      <c r="CC281" s="6"/>
      <c r="CD281" s="6"/>
      <c r="CE281" s="6"/>
      <c r="CF281" s="6"/>
    </row>
    <row r="282" spans="1:84" s="2" customFormat="1" x14ac:dyDescent="0.2">
      <c r="A282" s="114"/>
      <c r="B282" s="114"/>
      <c r="C282" s="114"/>
      <c r="D282" s="114"/>
      <c r="E282" s="7"/>
      <c r="F282" s="7"/>
      <c r="G282" s="7"/>
      <c r="H282" s="13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113"/>
      <c r="AB282" s="6"/>
      <c r="AC282" s="6"/>
      <c r="AD282" s="6"/>
      <c r="AE282" s="6"/>
      <c r="AF282" s="6"/>
      <c r="AG282" s="6"/>
      <c r="AH282" s="6"/>
      <c r="AI282" s="6"/>
      <c r="AJ282" s="9"/>
      <c r="AK282" s="9"/>
      <c r="AL282" s="9"/>
      <c r="AM282" s="9"/>
      <c r="AN282" s="9"/>
      <c r="AO282" s="6"/>
      <c r="AP282" s="6"/>
      <c r="AQ282" s="6"/>
      <c r="AR282" s="6"/>
      <c r="AS282" s="6"/>
      <c r="AT282" s="6"/>
      <c r="AU282" s="6"/>
      <c r="AV282" s="6"/>
      <c r="AW282" s="6"/>
      <c r="AX282" s="113"/>
      <c r="AY282" s="3"/>
      <c r="AZ282" s="3"/>
      <c r="BA282" s="3"/>
      <c r="BB282" s="3"/>
      <c r="BC282" s="4"/>
      <c r="BD282" s="4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25"/>
      <c r="BX282" s="25"/>
      <c r="BY282" s="19"/>
      <c r="BZ282" s="20"/>
      <c r="CA282" s="6"/>
      <c r="CB282" s="6"/>
      <c r="CC282" s="6"/>
      <c r="CD282" s="6"/>
      <c r="CE282" s="6"/>
      <c r="CF282" s="6"/>
    </row>
    <row r="283" spans="1:84" s="2" customFormat="1" x14ac:dyDescent="0.2">
      <c r="A283" s="114"/>
      <c r="B283" s="114"/>
      <c r="C283" s="114"/>
      <c r="D283" s="114"/>
      <c r="E283" s="7"/>
      <c r="F283" s="7"/>
      <c r="G283" s="7"/>
      <c r="H283" s="13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113"/>
      <c r="AB283" s="6"/>
      <c r="AC283" s="6"/>
      <c r="AD283" s="6"/>
      <c r="AE283" s="6"/>
      <c r="AF283" s="6"/>
      <c r="AG283" s="6"/>
      <c r="AH283" s="6"/>
      <c r="AI283" s="6"/>
      <c r="AJ283" s="9"/>
      <c r="AK283" s="9"/>
      <c r="AL283" s="9"/>
      <c r="AM283" s="9"/>
      <c r="AN283" s="9"/>
      <c r="AO283" s="6"/>
      <c r="AP283" s="6"/>
      <c r="AQ283" s="6"/>
      <c r="AR283" s="6"/>
      <c r="AS283" s="6"/>
      <c r="AT283" s="6"/>
      <c r="AU283" s="6"/>
      <c r="AV283" s="6"/>
      <c r="AW283" s="6"/>
      <c r="AX283" s="113"/>
      <c r="AY283" s="3"/>
      <c r="AZ283" s="3"/>
      <c r="BA283" s="3"/>
      <c r="BB283" s="3"/>
      <c r="BC283" s="4"/>
      <c r="BD283" s="4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25"/>
      <c r="BX283" s="25"/>
      <c r="BY283" s="19"/>
      <c r="BZ283" s="20"/>
      <c r="CA283" s="6"/>
      <c r="CB283" s="6"/>
      <c r="CC283" s="6"/>
      <c r="CD283" s="6"/>
      <c r="CE283" s="6"/>
      <c r="CF283" s="6"/>
    </row>
    <row r="284" spans="1:84" s="2" customFormat="1" x14ac:dyDescent="0.2">
      <c r="A284" s="114"/>
      <c r="B284" s="114"/>
      <c r="C284" s="114"/>
      <c r="D284" s="114"/>
      <c r="E284" s="7"/>
      <c r="F284" s="7"/>
      <c r="G284" s="7"/>
      <c r="H284" s="13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113"/>
      <c r="AB284" s="6"/>
      <c r="AC284" s="6"/>
      <c r="AD284" s="6"/>
      <c r="AE284" s="6"/>
      <c r="AF284" s="6"/>
      <c r="AG284" s="6"/>
      <c r="AH284" s="6"/>
      <c r="AI284" s="6"/>
      <c r="AJ284" s="9"/>
      <c r="AK284" s="9"/>
      <c r="AL284" s="9"/>
      <c r="AM284" s="9"/>
      <c r="AN284" s="9"/>
      <c r="AO284" s="6"/>
      <c r="AP284" s="6"/>
      <c r="AQ284" s="6"/>
      <c r="AR284" s="6"/>
      <c r="AS284" s="6"/>
      <c r="AT284" s="6"/>
      <c r="AU284" s="6"/>
      <c r="AV284" s="6"/>
      <c r="AW284" s="6"/>
      <c r="AX284" s="113"/>
      <c r="AY284" s="3"/>
      <c r="AZ284" s="3"/>
      <c r="BA284" s="3"/>
      <c r="BB284" s="3"/>
      <c r="BC284" s="4"/>
      <c r="BD284" s="4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25"/>
      <c r="BX284" s="25"/>
      <c r="BY284" s="19"/>
      <c r="BZ284" s="20"/>
      <c r="CA284" s="6"/>
      <c r="CB284" s="6"/>
      <c r="CC284" s="6"/>
      <c r="CD284" s="6"/>
      <c r="CE284" s="6"/>
      <c r="CF284" s="6"/>
    </row>
    <row r="285" spans="1:84" s="2" customFormat="1" x14ac:dyDescent="0.2">
      <c r="A285" s="114"/>
      <c r="B285" s="114"/>
      <c r="C285" s="114"/>
      <c r="D285" s="114"/>
      <c r="E285" s="7"/>
      <c r="F285" s="7"/>
      <c r="G285" s="7"/>
      <c r="H285" s="13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113"/>
      <c r="AB285" s="6"/>
      <c r="AC285" s="6"/>
      <c r="AD285" s="6"/>
      <c r="AE285" s="6"/>
      <c r="AF285" s="6"/>
      <c r="AG285" s="6"/>
      <c r="AH285" s="6"/>
      <c r="AI285" s="6"/>
      <c r="AJ285" s="9"/>
      <c r="AK285" s="9"/>
      <c r="AL285" s="9"/>
      <c r="AM285" s="9"/>
      <c r="AN285" s="9"/>
      <c r="AO285" s="6"/>
      <c r="AP285" s="6"/>
      <c r="AQ285" s="6"/>
      <c r="AR285" s="6"/>
      <c r="AS285" s="6"/>
      <c r="AT285" s="6"/>
      <c r="AU285" s="6"/>
      <c r="AV285" s="6"/>
      <c r="AW285" s="6"/>
      <c r="AX285" s="113"/>
      <c r="AY285" s="3"/>
      <c r="AZ285" s="3"/>
      <c r="BA285" s="3"/>
      <c r="BB285" s="3"/>
      <c r="BC285" s="4"/>
      <c r="BD285" s="4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25"/>
      <c r="BX285" s="25"/>
      <c r="BY285" s="19"/>
      <c r="BZ285" s="20"/>
      <c r="CA285" s="6"/>
      <c r="CB285" s="6"/>
      <c r="CC285" s="6"/>
      <c r="CD285" s="6"/>
      <c r="CE285" s="6"/>
      <c r="CF285" s="6"/>
    </row>
    <row r="286" spans="1:84" s="2" customFormat="1" x14ac:dyDescent="0.2">
      <c r="A286" s="114"/>
      <c r="B286" s="114"/>
      <c r="C286" s="114"/>
      <c r="D286" s="114"/>
      <c r="E286" s="7"/>
      <c r="F286" s="7"/>
      <c r="G286" s="7"/>
      <c r="H286" s="13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113"/>
      <c r="AB286" s="6"/>
      <c r="AC286" s="6"/>
      <c r="AD286" s="6"/>
      <c r="AE286" s="6"/>
      <c r="AF286" s="6"/>
      <c r="AG286" s="6"/>
      <c r="AH286" s="6"/>
      <c r="AI286" s="6"/>
      <c r="AJ286" s="9"/>
      <c r="AK286" s="9"/>
      <c r="AL286" s="9"/>
      <c r="AM286" s="9"/>
      <c r="AN286" s="9"/>
      <c r="AO286" s="6"/>
      <c r="AP286" s="6"/>
      <c r="AQ286" s="6"/>
      <c r="AR286" s="6"/>
      <c r="AS286" s="6"/>
      <c r="AT286" s="6"/>
      <c r="AU286" s="6"/>
      <c r="AV286" s="6"/>
      <c r="AW286" s="6"/>
      <c r="AX286" s="113"/>
      <c r="AY286" s="3"/>
      <c r="AZ286" s="3"/>
      <c r="BA286" s="3"/>
      <c r="BB286" s="3"/>
      <c r="BC286" s="4"/>
      <c r="BD286" s="4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25"/>
      <c r="BX286" s="25"/>
      <c r="BY286" s="19"/>
      <c r="BZ286" s="20"/>
      <c r="CA286" s="6"/>
      <c r="CB286" s="6"/>
      <c r="CC286" s="6"/>
      <c r="CD286" s="6"/>
      <c r="CE286" s="6"/>
      <c r="CF286" s="6"/>
    </row>
    <row r="287" spans="1:84" s="2" customFormat="1" x14ac:dyDescent="0.2">
      <c r="A287" s="114"/>
      <c r="B287" s="114"/>
      <c r="C287" s="114"/>
      <c r="D287" s="114"/>
      <c r="E287" s="7"/>
      <c r="F287" s="7"/>
      <c r="G287" s="7"/>
      <c r="H287" s="13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113"/>
      <c r="AB287" s="6"/>
      <c r="AC287" s="6"/>
      <c r="AD287" s="6"/>
      <c r="AE287" s="6"/>
      <c r="AF287" s="6"/>
      <c r="AG287" s="6"/>
      <c r="AH287" s="6"/>
      <c r="AI287" s="6"/>
      <c r="AJ287" s="9"/>
      <c r="AK287" s="9"/>
      <c r="AL287" s="9"/>
      <c r="AM287" s="9"/>
      <c r="AN287" s="9"/>
      <c r="AO287" s="6"/>
      <c r="AP287" s="6"/>
      <c r="AQ287" s="6"/>
      <c r="AR287" s="6"/>
      <c r="AS287" s="6"/>
      <c r="AT287" s="6"/>
      <c r="AU287" s="6"/>
      <c r="AV287" s="6"/>
      <c r="AW287" s="6"/>
      <c r="AX287" s="113"/>
      <c r="AY287" s="3"/>
      <c r="AZ287" s="3"/>
      <c r="BA287" s="3"/>
      <c r="BB287" s="3"/>
      <c r="BC287" s="4"/>
      <c r="BD287" s="4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25"/>
      <c r="BX287" s="25"/>
      <c r="BY287" s="19"/>
      <c r="BZ287" s="20"/>
      <c r="CA287" s="6"/>
      <c r="CB287" s="6"/>
      <c r="CC287" s="6"/>
      <c r="CD287" s="6"/>
      <c r="CE287" s="6"/>
      <c r="CF287" s="6"/>
    </row>
    <row r="288" spans="1:84" s="2" customFormat="1" x14ac:dyDescent="0.2">
      <c r="A288" s="114"/>
      <c r="B288" s="114"/>
      <c r="C288" s="114"/>
      <c r="D288" s="114"/>
      <c r="E288" s="7"/>
      <c r="F288" s="7"/>
      <c r="G288" s="7"/>
      <c r="H288" s="13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113"/>
      <c r="AB288" s="6"/>
      <c r="AC288" s="6"/>
      <c r="AD288" s="6"/>
      <c r="AE288" s="6"/>
      <c r="AF288" s="6"/>
      <c r="AG288" s="6"/>
      <c r="AH288" s="6"/>
      <c r="AI288" s="6"/>
      <c r="AJ288" s="9"/>
      <c r="AK288" s="9"/>
      <c r="AL288" s="9"/>
      <c r="AM288" s="9"/>
      <c r="AN288" s="9"/>
      <c r="AO288" s="6"/>
      <c r="AP288" s="6"/>
      <c r="AQ288" s="6"/>
      <c r="AR288" s="6"/>
      <c r="AS288" s="6"/>
      <c r="AT288" s="6"/>
      <c r="AU288" s="6"/>
      <c r="AV288" s="6"/>
      <c r="AW288" s="6"/>
      <c r="AX288" s="113"/>
      <c r="AY288" s="3"/>
      <c r="AZ288" s="3"/>
      <c r="BA288" s="3"/>
      <c r="BB288" s="3"/>
      <c r="BC288" s="4"/>
      <c r="BD288" s="4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25"/>
      <c r="BX288" s="25"/>
      <c r="BY288" s="19"/>
      <c r="BZ288" s="20"/>
      <c r="CA288" s="6"/>
      <c r="CB288" s="6"/>
      <c r="CC288" s="6"/>
      <c r="CD288" s="6"/>
      <c r="CE288" s="6"/>
      <c r="CF288" s="6"/>
    </row>
    <row r="289" spans="1:84" s="2" customFormat="1" x14ac:dyDescent="0.2">
      <c r="A289" s="114"/>
      <c r="B289" s="114"/>
      <c r="C289" s="114"/>
      <c r="D289" s="114"/>
      <c r="E289" s="7"/>
      <c r="F289" s="7"/>
      <c r="G289" s="7"/>
      <c r="H289" s="13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113"/>
      <c r="AB289" s="6"/>
      <c r="AC289" s="6"/>
      <c r="AD289" s="6"/>
      <c r="AE289" s="6"/>
      <c r="AF289" s="6"/>
      <c r="AG289" s="6"/>
      <c r="AH289" s="6"/>
      <c r="AI289" s="6"/>
      <c r="AJ289" s="9"/>
      <c r="AK289" s="9"/>
      <c r="AL289" s="9"/>
      <c r="AM289" s="9"/>
      <c r="AN289" s="9"/>
      <c r="AO289" s="6"/>
      <c r="AP289" s="6"/>
      <c r="AQ289" s="6"/>
      <c r="AR289" s="6"/>
      <c r="AS289" s="6"/>
      <c r="AT289" s="6"/>
      <c r="AU289" s="6"/>
      <c r="AV289" s="6"/>
      <c r="AW289" s="6"/>
      <c r="AX289" s="113"/>
      <c r="AY289" s="3"/>
      <c r="AZ289" s="3"/>
      <c r="BA289" s="3"/>
      <c r="BB289" s="3"/>
      <c r="BC289" s="4"/>
      <c r="BD289" s="4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25"/>
      <c r="BX289" s="25"/>
      <c r="BY289" s="19"/>
      <c r="BZ289" s="20"/>
      <c r="CA289" s="6"/>
      <c r="CB289" s="6"/>
      <c r="CC289" s="6"/>
      <c r="CD289" s="6"/>
      <c r="CE289" s="6"/>
      <c r="CF289" s="6"/>
    </row>
    <row r="290" spans="1:84" s="2" customFormat="1" x14ac:dyDescent="0.2">
      <c r="A290" s="114"/>
      <c r="B290" s="114"/>
      <c r="C290" s="114"/>
      <c r="D290" s="114"/>
      <c r="E290" s="7"/>
      <c r="F290" s="7"/>
      <c r="G290" s="7"/>
      <c r="H290" s="13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113"/>
      <c r="AB290" s="6"/>
      <c r="AC290" s="6"/>
      <c r="AD290" s="6"/>
      <c r="AE290" s="6"/>
      <c r="AF290" s="6"/>
      <c r="AG290" s="6"/>
      <c r="AH290" s="6"/>
      <c r="AI290" s="6"/>
      <c r="AJ290" s="9"/>
      <c r="AK290" s="9"/>
      <c r="AL290" s="9"/>
      <c r="AM290" s="9"/>
      <c r="AN290" s="9"/>
      <c r="AO290" s="6"/>
      <c r="AP290" s="6"/>
      <c r="AQ290" s="6"/>
      <c r="AR290" s="6"/>
      <c r="AS290" s="6"/>
      <c r="AT290" s="6"/>
      <c r="AU290" s="6"/>
      <c r="AV290" s="6"/>
      <c r="AW290" s="6"/>
      <c r="AX290" s="113"/>
      <c r="AY290" s="3"/>
      <c r="AZ290" s="3"/>
      <c r="BA290" s="3"/>
      <c r="BB290" s="3"/>
      <c r="BC290" s="4"/>
      <c r="BD290" s="4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25"/>
      <c r="BX290" s="25"/>
      <c r="BY290" s="19"/>
      <c r="BZ290" s="20"/>
      <c r="CA290" s="6"/>
      <c r="CB290" s="6"/>
      <c r="CC290" s="6"/>
      <c r="CD290" s="6"/>
      <c r="CE290" s="6"/>
      <c r="CF290" s="6"/>
    </row>
    <row r="291" spans="1:84" s="2" customFormat="1" x14ac:dyDescent="0.2">
      <c r="A291" s="114"/>
      <c r="B291" s="114"/>
      <c r="C291" s="114"/>
      <c r="D291" s="114"/>
      <c r="E291" s="7"/>
      <c r="F291" s="7"/>
      <c r="G291" s="7"/>
      <c r="H291" s="13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113"/>
      <c r="AB291" s="6"/>
      <c r="AC291" s="6"/>
      <c r="AD291" s="6"/>
      <c r="AE291" s="6"/>
      <c r="AF291" s="6"/>
      <c r="AG291" s="6"/>
      <c r="AH291" s="6"/>
      <c r="AI291" s="6"/>
      <c r="AJ291" s="9"/>
      <c r="AK291" s="9"/>
      <c r="AL291" s="9"/>
      <c r="AM291" s="9"/>
      <c r="AN291" s="9"/>
      <c r="AO291" s="6"/>
      <c r="AP291" s="6"/>
      <c r="AQ291" s="6"/>
      <c r="AR291" s="6"/>
      <c r="AS291" s="6"/>
      <c r="AT291" s="6"/>
      <c r="AU291" s="6"/>
      <c r="AV291" s="6"/>
      <c r="AW291" s="6"/>
      <c r="AX291" s="113"/>
      <c r="AY291" s="3"/>
      <c r="AZ291" s="3"/>
      <c r="BA291" s="3"/>
      <c r="BB291" s="3"/>
      <c r="BC291" s="4"/>
      <c r="BD291" s="4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25"/>
      <c r="BX291" s="25"/>
      <c r="BY291" s="19"/>
      <c r="BZ291" s="20"/>
      <c r="CA291" s="6"/>
      <c r="CB291" s="6"/>
      <c r="CC291" s="6"/>
      <c r="CD291" s="6"/>
      <c r="CE291" s="6"/>
      <c r="CF291" s="6"/>
    </row>
    <row r="292" spans="1:84" s="2" customFormat="1" x14ac:dyDescent="0.2">
      <c r="A292" s="114"/>
      <c r="B292" s="114"/>
      <c r="C292" s="114"/>
      <c r="D292" s="114"/>
      <c r="E292" s="7"/>
      <c r="F292" s="7"/>
      <c r="G292" s="7"/>
      <c r="H292" s="13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113"/>
      <c r="AB292" s="6"/>
      <c r="AC292" s="6"/>
      <c r="AD292" s="6"/>
      <c r="AE292" s="6"/>
      <c r="AF292" s="6"/>
      <c r="AG292" s="6"/>
      <c r="AH292" s="6"/>
      <c r="AI292" s="6"/>
      <c r="AJ292" s="9"/>
      <c r="AK292" s="9"/>
      <c r="AL292" s="9"/>
      <c r="AM292" s="9"/>
      <c r="AN292" s="9"/>
      <c r="AO292" s="6"/>
      <c r="AP292" s="6"/>
      <c r="AQ292" s="6"/>
      <c r="AR292" s="6"/>
      <c r="AS292" s="6"/>
      <c r="AT292" s="6"/>
      <c r="AU292" s="6"/>
      <c r="AV292" s="6"/>
      <c r="AW292" s="6"/>
      <c r="AX292" s="113"/>
      <c r="AY292" s="3"/>
      <c r="AZ292" s="3"/>
      <c r="BA292" s="3"/>
      <c r="BB292" s="3"/>
      <c r="BC292" s="4"/>
      <c r="BD292" s="4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25"/>
      <c r="BX292" s="25"/>
      <c r="BY292" s="19"/>
      <c r="BZ292" s="20"/>
      <c r="CA292" s="6"/>
      <c r="CB292" s="6"/>
      <c r="CC292" s="6"/>
      <c r="CD292" s="6"/>
      <c r="CE292" s="6"/>
      <c r="CF292" s="6"/>
    </row>
    <row r="293" spans="1:84" s="2" customFormat="1" x14ac:dyDescent="0.2">
      <c r="A293" s="114"/>
      <c r="B293" s="114"/>
      <c r="C293" s="114"/>
      <c r="D293" s="114"/>
      <c r="E293" s="7"/>
      <c r="F293" s="7"/>
      <c r="G293" s="7"/>
      <c r="H293" s="13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113"/>
      <c r="AB293" s="6"/>
      <c r="AC293" s="6"/>
      <c r="AD293" s="6"/>
      <c r="AE293" s="6"/>
      <c r="AF293" s="6"/>
      <c r="AG293" s="6"/>
      <c r="AH293" s="6"/>
      <c r="AI293" s="6"/>
      <c r="AJ293" s="9"/>
      <c r="AK293" s="9"/>
      <c r="AL293" s="9"/>
      <c r="AM293" s="9"/>
      <c r="AN293" s="9"/>
      <c r="AO293" s="6"/>
      <c r="AP293" s="6"/>
      <c r="AQ293" s="6"/>
      <c r="AR293" s="6"/>
      <c r="AS293" s="6"/>
      <c r="AT293" s="6"/>
      <c r="AU293" s="6"/>
      <c r="AV293" s="6"/>
      <c r="AW293" s="6"/>
      <c r="AX293" s="113"/>
      <c r="AY293" s="3"/>
      <c r="AZ293" s="3"/>
      <c r="BA293" s="3"/>
      <c r="BB293" s="3"/>
      <c r="BC293" s="4"/>
      <c r="BD293" s="4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25"/>
      <c r="BX293" s="25"/>
      <c r="BY293" s="19"/>
      <c r="BZ293" s="20"/>
      <c r="CA293" s="6"/>
      <c r="CB293" s="6"/>
      <c r="CC293" s="6"/>
      <c r="CD293" s="6"/>
      <c r="CE293" s="6"/>
      <c r="CF293" s="6"/>
    </row>
    <row r="294" spans="1:84" s="2" customFormat="1" x14ac:dyDescent="0.2">
      <c r="A294" s="114"/>
      <c r="B294" s="114"/>
      <c r="C294" s="114"/>
      <c r="D294" s="114"/>
      <c r="E294" s="7"/>
      <c r="F294" s="7"/>
      <c r="G294" s="7"/>
      <c r="H294" s="13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113"/>
      <c r="AB294" s="6"/>
      <c r="AC294" s="6"/>
      <c r="AD294" s="6"/>
      <c r="AE294" s="6"/>
      <c r="AF294" s="6"/>
      <c r="AG294" s="6"/>
      <c r="AH294" s="6"/>
      <c r="AI294" s="6"/>
      <c r="AJ294" s="9"/>
      <c r="AK294" s="9"/>
      <c r="AL294" s="9"/>
      <c r="AM294" s="9"/>
      <c r="AN294" s="9"/>
      <c r="AO294" s="6"/>
      <c r="AP294" s="6"/>
      <c r="AQ294" s="6"/>
      <c r="AR294" s="6"/>
      <c r="AS294" s="6"/>
      <c r="AT294" s="6"/>
      <c r="AU294" s="6"/>
      <c r="AV294" s="6"/>
      <c r="AW294" s="6"/>
      <c r="AX294" s="113"/>
      <c r="AY294" s="3"/>
      <c r="AZ294" s="3"/>
      <c r="BA294" s="3"/>
      <c r="BB294" s="3"/>
      <c r="BC294" s="4"/>
      <c r="BD294" s="4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25"/>
      <c r="BX294" s="25"/>
      <c r="BY294" s="19"/>
      <c r="BZ294" s="20"/>
      <c r="CA294" s="6"/>
      <c r="CB294" s="6"/>
      <c r="CC294" s="6"/>
      <c r="CD294" s="6"/>
      <c r="CE294" s="6"/>
      <c r="CF294" s="6"/>
    </row>
    <row r="295" spans="1:84" s="2" customFormat="1" x14ac:dyDescent="0.2">
      <c r="A295" s="114"/>
      <c r="B295" s="114"/>
      <c r="C295" s="114"/>
      <c r="D295" s="114"/>
      <c r="E295" s="7"/>
      <c r="F295" s="7"/>
      <c r="G295" s="7"/>
      <c r="H295" s="13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113"/>
      <c r="AB295" s="6"/>
      <c r="AC295" s="6"/>
      <c r="AD295" s="6"/>
      <c r="AE295" s="6"/>
      <c r="AF295" s="6"/>
      <c r="AG295" s="6"/>
      <c r="AH295" s="6"/>
      <c r="AI295" s="6"/>
      <c r="AJ295" s="9"/>
      <c r="AK295" s="9"/>
      <c r="AL295" s="9"/>
      <c r="AM295" s="9"/>
      <c r="AN295" s="9"/>
      <c r="AO295" s="6"/>
      <c r="AP295" s="6"/>
      <c r="AQ295" s="6"/>
      <c r="AR295" s="6"/>
      <c r="AS295" s="6"/>
      <c r="AT295" s="6"/>
      <c r="AU295" s="6"/>
      <c r="AV295" s="6"/>
      <c r="AW295" s="6"/>
      <c r="AX295" s="113"/>
      <c r="AY295" s="3"/>
      <c r="AZ295" s="3"/>
      <c r="BA295" s="3"/>
      <c r="BB295" s="3"/>
      <c r="BC295" s="4"/>
      <c r="BD295" s="4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25"/>
      <c r="BX295" s="25"/>
      <c r="BY295" s="19"/>
      <c r="BZ295" s="20"/>
      <c r="CA295" s="6"/>
      <c r="CB295" s="6"/>
      <c r="CC295" s="6"/>
      <c r="CD295" s="6"/>
      <c r="CE295" s="6"/>
      <c r="CF295" s="6"/>
    </row>
    <row r="296" spans="1:84" s="2" customFormat="1" x14ac:dyDescent="0.2">
      <c r="A296" s="114"/>
      <c r="B296" s="114"/>
      <c r="C296" s="114"/>
      <c r="D296" s="114"/>
      <c r="E296" s="7"/>
      <c r="F296" s="7"/>
      <c r="G296" s="7"/>
      <c r="H296" s="13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113"/>
      <c r="AB296" s="6"/>
      <c r="AC296" s="6"/>
      <c r="AD296" s="6"/>
      <c r="AE296" s="6"/>
      <c r="AF296" s="6"/>
      <c r="AG296" s="6"/>
      <c r="AH296" s="6"/>
      <c r="AI296" s="6"/>
      <c r="AJ296" s="9"/>
      <c r="AK296" s="9"/>
      <c r="AL296" s="9"/>
      <c r="AM296" s="9"/>
      <c r="AN296" s="9"/>
      <c r="AO296" s="6"/>
      <c r="AP296" s="6"/>
      <c r="AQ296" s="6"/>
      <c r="AR296" s="6"/>
      <c r="AS296" s="6"/>
      <c r="AT296" s="6"/>
      <c r="AU296" s="6"/>
      <c r="AV296" s="6"/>
      <c r="AW296" s="6"/>
      <c r="AX296" s="113"/>
      <c r="AY296" s="3"/>
      <c r="AZ296" s="3"/>
      <c r="BA296" s="3"/>
      <c r="BB296" s="3"/>
      <c r="BC296" s="4"/>
      <c r="BD296" s="4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25"/>
      <c r="BX296" s="25"/>
      <c r="BY296" s="19"/>
      <c r="BZ296" s="20"/>
      <c r="CA296" s="6"/>
      <c r="CB296" s="6"/>
      <c r="CC296" s="6"/>
      <c r="CD296" s="6"/>
      <c r="CE296" s="6"/>
      <c r="CF296" s="6"/>
    </row>
    <row r="297" spans="1:84" s="2" customFormat="1" x14ac:dyDescent="0.2">
      <c r="A297" s="114"/>
      <c r="B297" s="114"/>
      <c r="C297" s="114"/>
      <c r="D297" s="114"/>
      <c r="E297" s="7"/>
      <c r="F297" s="7"/>
      <c r="G297" s="7"/>
      <c r="H297" s="13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113"/>
      <c r="AB297" s="6"/>
      <c r="AC297" s="6"/>
      <c r="AD297" s="6"/>
      <c r="AE297" s="6"/>
      <c r="AF297" s="6"/>
      <c r="AG297" s="6"/>
      <c r="AH297" s="6"/>
      <c r="AI297" s="6"/>
      <c r="AJ297" s="9"/>
      <c r="AK297" s="9"/>
      <c r="AL297" s="9"/>
      <c r="AM297" s="9"/>
      <c r="AN297" s="9"/>
      <c r="AO297" s="6"/>
      <c r="AP297" s="6"/>
      <c r="AQ297" s="6"/>
      <c r="AR297" s="6"/>
      <c r="AS297" s="6"/>
      <c r="AT297" s="6"/>
      <c r="AU297" s="6"/>
      <c r="AV297" s="6"/>
      <c r="AW297" s="6"/>
      <c r="AX297" s="113"/>
      <c r="AY297" s="3"/>
      <c r="AZ297" s="3"/>
      <c r="BA297" s="3"/>
      <c r="BB297" s="3"/>
      <c r="BC297" s="4"/>
      <c r="BD297" s="4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25"/>
      <c r="BX297" s="25"/>
      <c r="BY297" s="19"/>
      <c r="BZ297" s="20"/>
      <c r="CA297" s="6"/>
      <c r="CB297" s="6"/>
      <c r="CC297" s="6"/>
      <c r="CD297" s="6"/>
      <c r="CE297" s="6"/>
      <c r="CF297" s="6"/>
    </row>
    <row r="298" spans="1:84" s="2" customFormat="1" x14ac:dyDescent="0.2">
      <c r="A298" s="114"/>
      <c r="B298" s="114"/>
      <c r="C298" s="114"/>
      <c r="D298" s="114"/>
      <c r="E298" s="7"/>
      <c r="F298" s="7"/>
      <c r="G298" s="7"/>
      <c r="H298" s="13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113"/>
      <c r="AB298" s="6"/>
      <c r="AC298" s="6"/>
      <c r="AD298" s="6"/>
      <c r="AE298" s="6"/>
      <c r="AF298" s="6"/>
      <c r="AG298" s="6"/>
      <c r="AH298" s="6"/>
      <c r="AI298" s="6"/>
      <c r="AJ298" s="9"/>
      <c r="AK298" s="9"/>
      <c r="AL298" s="9"/>
      <c r="AM298" s="9"/>
      <c r="AN298" s="9"/>
      <c r="AO298" s="6"/>
      <c r="AP298" s="6"/>
      <c r="AQ298" s="6"/>
      <c r="AR298" s="6"/>
      <c r="AS298" s="6"/>
      <c r="AT298" s="6"/>
      <c r="AU298" s="6"/>
      <c r="AV298" s="6"/>
      <c r="AW298" s="6"/>
      <c r="AX298" s="113"/>
      <c r="AY298" s="3"/>
      <c r="AZ298" s="3"/>
      <c r="BA298" s="3"/>
      <c r="BB298" s="3"/>
      <c r="BC298" s="4"/>
      <c r="BD298" s="4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25"/>
      <c r="BX298" s="25"/>
      <c r="BY298" s="19"/>
      <c r="BZ298" s="20"/>
      <c r="CA298" s="6"/>
      <c r="CB298" s="6"/>
      <c r="CC298" s="6"/>
      <c r="CD298" s="6"/>
      <c r="CE298" s="6"/>
      <c r="CF298" s="6"/>
    </row>
    <row r="299" spans="1:84" s="2" customFormat="1" x14ac:dyDescent="0.2">
      <c r="A299" s="114"/>
      <c r="B299" s="114"/>
      <c r="C299" s="114"/>
      <c r="D299" s="114"/>
      <c r="E299" s="7"/>
      <c r="F299" s="7"/>
      <c r="G299" s="7"/>
      <c r="H299" s="13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113"/>
      <c r="AB299" s="6"/>
      <c r="AC299" s="6"/>
      <c r="AD299" s="6"/>
      <c r="AE299" s="6"/>
      <c r="AF299" s="6"/>
      <c r="AG299" s="6"/>
      <c r="AH299" s="6"/>
      <c r="AI299" s="6"/>
      <c r="AJ299" s="9"/>
      <c r="AK299" s="9"/>
      <c r="AL299" s="9"/>
      <c r="AM299" s="9"/>
      <c r="AN299" s="9"/>
      <c r="AO299" s="6"/>
      <c r="AP299" s="6"/>
      <c r="AQ299" s="6"/>
      <c r="AR299" s="6"/>
      <c r="AS299" s="6"/>
      <c r="AT299" s="6"/>
      <c r="AU299" s="6"/>
      <c r="AV299" s="6"/>
      <c r="AW299" s="6"/>
      <c r="AX299" s="113"/>
      <c r="AY299" s="3"/>
      <c r="AZ299" s="3"/>
      <c r="BA299" s="3"/>
      <c r="BB299" s="3"/>
      <c r="BC299" s="4"/>
      <c r="BD299" s="4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25"/>
      <c r="BX299" s="25"/>
      <c r="BY299" s="19"/>
      <c r="BZ299" s="20"/>
      <c r="CA299" s="6"/>
      <c r="CB299" s="6"/>
      <c r="CC299" s="6"/>
      <c r="CD299" s="6"/>
      <c r="CE299" s="6"/>
      <c r="CF299" s="6"/>
    </row>
  </sheetData>
  <mergeCells count="50">
    <mergeCell ref="CC2:CC3"/>
    <mergeCell ref="CD2:CD3"/>
    <mergeCell ref="CE2:CE3"/>
    <mergeCell ref="CF2:CF3"/>
    <mergeCell ref="BW2:BW3"/>
    <mergeCell ref="BX2:BX3"/>
    <mergeCell ref="BY2:BY3"/>
    <mergeCell ref="BZ2:BZ3"/>
    <mergeCell ref="CA2:CA3"/>
    <mergeCell ref="CB2:CB3"/>
    <mergeCell ref="BV2:BV3"/>
    <mergeCell ref="AW2:AW3"/>
    <mergeCell ref="AY2:AY3"/>
    <mergeCell ref="AZ2:BA2"/>
    <mergeCell ref="BB2:BB3"/>
    <mergeCell ref="BE2:BE3"/>
    <mergeCell ref="BF2:BH2"/>
    <mergeCell ref="BI2:BI3"/>
    <mergeCell ref="BJ2:BM2"/>
    <mergeCell ref="BN2:BQ2"/>
    <mergeCell ref="BR2:BT2"/>
    <mergeCell ref="BU2:BU3"/>
    <mergeCell ref="AV2:AV3"/>
    <mergeCell ref="Y2:Y3"/>
    <mergeCell ref="Z2:Z3"/>
    <mergeCell ref="AB2:AC2"/>
    <mergeCell ref="AD2:AD3"/>
    <mergeCell ref="AE2:AE3"/>
    <mergeCell ref="AF2:AF3"/>
    <mergeCell ref="AG2:AI2"/>
    <mergeCell ref="AJ2:AJ3"/>
    <mergeCell ref="AK2:AN2"/>
    <mergeCell ref="AO2:AR2"/>
    <mergeCell ref="AS2:AU2"/>
    <mergeCell ref="V2:X2"/>
    <mergeCell ref="D1:Z1"/>
    <mergeCell ref="AB1:AW1"/>
    <mergeCell ref="AY1:BV1"/>
    <mergeCell ref="A2:A3"/>
    <mergeCell ref="B2:B3"/>
    <mergeCell ref="C2:C3"/>
    <mergeCell ref="D2:D3"/>
    <mergeCell ref="E2:F2"/>
    <mergeCell ref="G2:G3"/>
    <mergeCell ref="H2:H3"/>
    <mergeCell ref="I2:I3"/>
    <mergeCell ref="J2:L2"/>
    <mergeCell ref="M2:M3"/>
    <mergeCell ref="N2:Q2"/>
    <mergeCell ref="R2:U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299"/>
  <sheetViews>
    <sheetView zoomScaleNormal="100" workbookViewId="0">
      <selection activeCell="B4" sqref="B4"/>
    </sheetView>
    <sheetView tabSelected="1" topLeftCell="W1" workbookViewId="1">
      <selection activeCell="Y8" sqref="Y8"/>
    </sheetView>
  </sheetViews>
  <sheetFormatPr defaultColWidth="9" defaultRowHeight="14.25" x14ac:dyDescent="0.2"/>
  <cols>
    <col min="1" max="1" width="13.75" bestFit="1" customWidth="1"/>
    <col min="2" max="4" width="13.75" customWidth="1"/>
    <col min="7" max="7" width="13.625" bestFit="1" customWidth="1"/>
    <col min="8" max="8" width="12.25" bestFit="1" customWidth="1"/>
    <col min="9" max="9" width="10.75" customWidth="1"/>
    <col min="13" max="13" width="14.375" bestFit="1" customWidth="1"/>
    <col min="25" max="25" width="10.125" bestFit="1" customWidth="1"/>
    <col min="26" max="26" width="18.875" bestFit="1" customWidth="1"/>
    <col min="27" max="27" width="4.25" customWidth="1"/>
    <col min="28" max="29" width="9" customWidth="1"/>
    <col min="30" max="30" width="13.875" bestFit="1" customWidth="1"/>
    <col min="31" max="31" width="10.75" customWidth="1"/>
    <col min="32" max="35" width="9" customWidth="1"/>
    <col min="36" max="36" width="14.375" bestFit="1" customWidth="1"/>
    <col min="41" max="47" width="9" customWidth="1"/>
    <col min="48" max="48" width="11.625" bestFit="1" customWidth="1"/>
    <col min="49" max="49" width="21.75" bestFit="1" customWidth="1"/>
    <col min="50" max="50" width="4.375" customWidth="1"/>
    <col min="51" max="51" width="13.75" bestFit="1" customWidth="1"/>
    <col min="52" max="52" width="9.625" bestFit="1" customWidth="1"/>
    <col min="53" max="53" width="9.875" bestFit="1" customWidth="1"/>
    <col min="54" max="54" width="12.375" bestFit="1" customWidth="1"/>
    <col min="55" max="55" width="12.75" bestFit="1" customWidth="1"/>
    <col min="56" max="56" width="11.75" customWidth="1"/>
    <col min="57" max="57" width="10.75" customWidth="1"/>
    <col min="61" max="61" width="14.375" bestFit="1" customWidth="1"/>
    <col min="62" max="65" width="9" customWidth="1"/>
    <col min="70" max="71" width="9" customWidth="1"/>
    <col min="72" max="72" width="8.875" customWidth="1"/>
    <col min="73" max="73" width="10.125" customWidth="1"/>
    <col min="74" max="76" width="18.875" customWidth="1"/>
    <col min="77" max="77" width="13.875" customWidth="1"/>
    <col min="78" max="78" width="20" bestFit="1" customWidth="1"/>
    <col min="79" max="79" width="13.875" customWidth="1"/>
    <col min="80" max="80" width="17.375" customWidth="1"/>
    <col min="81" max="82" width="9.875" customWidth="1"/>
    <col min="83" max="83" width="9.375" customWidth="1"/>
    <col min="84" max="85" width="12.75" customWidth="1"/>
    <col min="86" max="86" width="21.375" bestFit="1" customWidth="1"/>
  </cols>
  <sheetData>
    <row r="1" spans="1:86" s="2" customFormat="1" ht="13.5" customHeight="1" x14ac:dyDescent="0.2">
      <c r="A1" s="156" t="s">
        <v>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8"/>
      <c r="AA1" s="111"/>
      <c r="AB1" s="159" t="s">
        <v>21</v>
      </c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1"/>
      <c r="AX1" s="111"/>
      <c r="AY1" s="162" t="s">
        <v>22</v>
      </c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4"/>
      <c r="BW1" s="25"/>
      <c r="BX1" s="25"/>
      <c r="BY1" s="19"/>
      <c r="BZ1" s="20"/>
      <c r="CA1" s="6"/>
      <c r="CB1" s="6"/>
      <c r="CC1" s="6"/>
      <c r="CD1" s="6"/>
      <c r="CE1" s="6"/>
      <c r="CF1" s="6"/>
      <c r="CG1" s="128"/>
    </row>
    <row r="2" spans="1:86" s="1" customFormat="1" ht="54.75" customHeight="1" x14ac:dyDescent="0.2">
      <c r="A2" s="165" t="s">
        <v>0</v>
      </c>
      <c r="B2" s="165" t="s">
        <v>245</v>
      </c>
      <c r="C2" s="165" t="s">
        <v>244</v>
      </c>
      <c r="D2" s="165" t="s">
        <v>246</v>
      </c>
      <c r="E2" s="156" t="s">
        <v>1</v>
      </c>
      <c r="F2" s="158"/>
      <c r="G2" s="165" t="s">
        <v>111</v>
      </c>
      <c r="H2" s="167" t="s">
        <v>3</v>
      </c>
      <c r="I2" s="165" t="s">
        <v>15</v>
      </c>
      <c r="J2" s="156" t="s">
        <v>4</v>
      </c>
      <c r="K2" s="157"/>
      <c r="L2" s="158"/>
      <c r="M2" s="165" t="s">
        <v>24</v>
      </c>
      <c r="N2" s="156" t="s">
        <v>5</v>
      </c>
      <c r="O2" s="157"/>
      <c r="P2" s="157"/>
      <c r="Q2" s="158"/>
      <c r="R2" s="156" t="s">
        <v>6</v>
      </c>
      <c r="S2" s="157"/>
      <c r="T2" s="157"/>
      <c r="U2" s="158"/>
      <c r="V2" s="156" t="s">
        <v>7</v>
      </c>
      <c r="W2" s="157"/>
      <c r="X2" s="158"/>
      <c r="Y2" s="165" t="s">
        <v>8</v>
      </c>
      <c r="Z2" s="165" t="s">
        <v>53</v>
      </c>
      <c r="AA2" s="112"/>
      <c r="AB2" s="159" t="s">
        <v>1</v>
      </c>
      <c r="AC2" s="161"/>
      <c r="AD2" s="169" t="s">
        <v>10</v>
      </c>
      <c r="AE2" s="169" t="s">
        <v>3</v>
      </c>
      <c r="AF2" s="169" t="s">
        <v>15</v>
      </c>
      <c r="AG2" s="159" t="s">
        <v>4</v>
      </c>
      <c r="AH2" s="160"/>
      <c r="AI2" s="161"/>
      <c r="AJ2" s="171" t="s">
        <v>24</v>
      </c>
      <c r="AK2" s="173" t="s">
        <v>5</v>
      </c>
      <c r="AL2" s="174"/>
      <c r="AM2" s="174"/>
      <c r="AN2" s="175"/>
      <c r="AO2" s="159" t="s">
        <v>6</v>
      </c>
      <c r="AP2" s="160"/>
      <c r="AQ2" s="160"/>
      <c r="AR2" s="161"/>
      <c r="AS2" s="173" t="s">
        <v>7</v>
      </c>
      <c r="AT2" s="174"/>
      <c r="AU2" s="175"/>
      <c r="AV2" s="169" t="s">
        <v>8</v>
      </c>
      <c r="AW2" s="169" t="s">
        <v>9</v>
      </c>
      <c r="AX2" s="112"/>
      <c r="AY2" s="176" t="s">
        <v>0</v>
      </c>
      <c r="AZ2" s="162" t="s">
        <v>1</v>
      </c>
      <c r="BA2" s="164"/>
      <c r="BB2" s="176" t="s">
        <v>23</v>
      </c>
      <c r="BC2" s="10" t="s">
        <v>25</v>
      </c>
      <c r="BD2" s="10"/>
      <c r="BE2" s="176" t="s">
        <v>15</v>
      </c>
      <c r="BF2" s="162" t="s">
        <v>4</v>
      </c>
      <c r="BG2" s="163"/>
      <c r="BH2" s="164"/>
      <c r="BI2" s="176" t="s">
        <v>24</v>
      </c>
      <c r="BJ2" s="162" t="s">
        <v>5</v>
      </c>
      <c r="BK2" s="163"/>
      <c r="BL2" s="163"/>
      <c r="BM2" s="164"/>
      <c r="BN2" s="162" t="s">
        <v>6</v>
      </c>
      <c r="BO2" s="163"/>
      <c r="BP2" s="163"/>
      <c r="BQ2" s="164"/>
      <c r="BR2" s="162" t="s">
        <v>7</v>
      </c>
      <c r="BS2" s="163"/>
      <c r="BT2" s="164"/>
      <c r="BU2" s="176" t="s">
        <v>8</v>
      </c>
      <c r="BV2" s="176" t="s">
        <v>9</v>
      </c>
      <c r="BW2" s="176" t="s">
        <v>112</v>
      </c>
      <c r="BX2" s="176" t="s">
        <v>70</v>
      </c>
      <c r="BY2" s="178" t="s">
        <v>18</v>
      </c>
      <c r="BZ2" s="180" t="s">
        <v>89</v>
      </c>
      <c r="CA2" s="169" t="s">
        <v>67</v>
      </c>
      <c r="CB2" s="169" t="s">
        <v>87</v>
      </c>
      <c r="CC2" s="169" t="s">
        <v>85</v>
      </c>
      <c r="CD2" s="169" t="s">
        <v>86</v>
      </c>
      <c r="CE2" s="169" t="s">
        <v>88</v>
      </c>
      <c r="CF2" s="169" t="s">
        <v>90</v>
      </c>
      <c r="CG2" s="182" t="s">
        <v>185</v>
      </c>
    </row>
    <row r="3" spans="1:86" s="1" customFormat="1" ht="22.5" x14ac:dyDescent="0.2">
      <c r="A3" s="166"/>
      <c r="B3" s="166"/>
      <c r="C3" s="166"/>
      <c r="D3" s="166"/>
      <c r="E3" s="72" t="s">
        <v>17</v>
      </c>
      <c r="F3" s="72" t="s">
        <v>2</v>
      </c>
      <c r="G3" s="166"/>
      <c r="H3" s="168"/>
      <c r="I3" s="166"/>
      <c r="J3" s="72" t="s">
        <v>11</v>
      </c>
      <c r="K3" s="72" t="s">
        <v>12</v>
      </c>
      <c r="L3" s="72" t="s">
        <v>13</v>
      </c>
      <c r="M3" s="166"/>
      <c r="N3" s="72" t="s">
        <v>11</v>
      </c>
      <c r="O3" s="72" t="s">
        <v>12</v>
      </c>
      <c r="P3" s="72" t="s">
        <v>13</v>
      </c>
      <c r="Q3" s="72" t="s">
        <v>14</v>
      </c>
      <c r="R3" s="72" t="s">
        <v>11</v>
      </c>
      <c r="S3" s="72" t="s">
        <v>12</v>
      </c>
      <c r="T3" s="72" t="s">
        <v>13</v>
      </c>
      <c r="U3" s="72" t="s">
        <v>14</v>
      </c>
      <c r="V3" s="72" t="s">
        <v>16</v>
      </c>
      <c r="W3" s="72" t="s">
        <v>17</v>
      </c>
      <c r="X3" s="72" t="s">
        <v>19</v>
      </c>
      <c r="Y3" s="166"/>
      <c r="Z3" s="166"/>
      <c r="AA3" s="112"/>
      <c r="AB3" s="69" t="s">
        <v>17</v>
      </c>
      <c r="AC3" s="69" t="s">
        <v>2</v>
      </c>
      <c r="AD3" s="170"/>
      <c r="AE3" s="170"/>
      <c r="AF3" s="170"/>
      <c r="AG3" s="69" t="s">
        <v>11</v>
      </c>
      <c r="AH3" s="69" t="s">
        <v>12</v>
      </c>
      <c r="AI3" s="69" t="s">
        <v>13</v>
      </c>
      <c r="AJ3" s="172"/>
      <c r="AK3" s="71" t="s">
        <v>11</v>
      </c>
      <c r="AL3" s="71" t="s">
        <v>12</v>
      </c>
      <c r="AM3" s="71" t="s">
        <v>13</v>
      </c>
      <c r="AN3" s="71" t="s">
        <v>14</v>
      </c>
      <c r="AO3" s="69" t="s">
        <v>11</v>
      </c>
      <c r="AP3" s="69" t="s">
        <v>12</v>
      </c>
      <c r="AQ3" s="69" t="s">
        <v>13</v>
      </c>
      <c r="AR3" s="69" t="s">
        <v>14</v>
      </c>
      <c r="AS3" s="69" t="s">
        <v>16</v>
      </c>
      <c r="AT3" s="69" t="s">
        <v>17</v>
      </c>
      <c r="AU3" s="69" t="s">
        <v>19</v>
      </c>
      <c r="AV3" s="170"/>
      <c r="AW3" s="170"/>
      <c r="AX3" s="112"/>
      <c r="AY3" s="177"/>
      <c r="AZ3" s="68" t="s">
        <v>17</v>
      </c>
      <c r="BA3" s="68" t="s">
        <v>2</v>
      </c>
      <c r="BB3" s="177"/>
      <c r="BC3" s="11" t="s">
        <v>26</v>
      </c>
      <c r="BD3" s="11" t="s">
        <v>3</v>
      </c>
      <c r="BE3" s="177"/>
      <c r="BF3" s="68" t="s">
        <v>11</v>
      </c>
      <c r="BG3" s="68" t="s">
        <v>12</v>
      </c>
      <c r="BH3" s="68" t="s">
        <v>13</v>
      </c>
      <c r="BI3" s="177"/>
      <c r="BJ3" s="68" t="s">
        <v>11</v>
      </c>
      <c r="BK3" s="68" t="s">
        <v>12</v>
      </c>
      <c r="BL3" s="68" t="s">
        <v>13</v>
      </c>
      <c r="BM3" s="68" t="s">
        <v>14</v>
      </c>
      <c r="BN3" s="68" t="s">
        <v>11</v>
      </c>
      <c r="BO3" s="68" t="s">
        <v>12</v>
      </c>
      <c r="BP3" s="68" t="s">
        <v>13</v>
      </c>
      <c r="BQ3" s="70" t="s">
        <v>14</v>
      </c>
      <c r="BR3" s="68" t="s">
        <v>16</v>
      </c>
      <c r="BS3" s="68" t="s">
        <v>17</v>
      </c>
      <c r="BT3" s="68" t="s">
        <v>19</v>
      </c>
      <c r="BU3" s="177"/>
      <c r="BV3" s="177"/>
      <c r="BW3" s="177"/>
      <c r="BX3" s="177"/>
      <c r="BY3" s="179"/>
      <c r="BZ3" s="181"/>
      <c r="CA3" s="170"/>
      <c r="CB3" s="170"/>
      <c r="CC3" s="170"/>
      <c r="CD3" s="170"/>
      <c r="CE3" s="170"/>
      <c r="CF3" s="170"/>
      <c r="CG3" s="182"/>
    </row>
    <row r="4" spans="1:86" s="2" customFormat="1" x14ac:dyDescent="0.2">
      <c r="A4" s="3" t="s">
        <v>27</v>
      </c>
      <c r="B4" s="3">
        <v>123</v>
      </c>
      <c r="C4" s="3">
        <v>78</v>
      </c>
      <c r="D4" s="3">
        <v>57</v>
      </c>
      <c r="E4" s="7">
        <v>126</v>
      </c>
      <c r="F4" s="7">
        <v>693</v>
      </c>
      <c r="G4" s="7">
        <f>SUM(E4:F4)</f>
        <v>819</v>
      </c>
      <c r="H4" s="13" t="s">
        <v>54</v>
      </c>
      <c r="I4" s="7">
        <v>0</v>
      </c>
      <c r="J4" s="7">
        <v>6</v>
      </c>
      <c r="K4" s="7">
        <v>0</v>
      </c>
      <c r="L4" s="7">
        <v>5</v>
      </c>
      <c r="M4" s="7">
        <v>0</v>
      </c>
      <c r="N4" s="7">
        <v>51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2</v>
      </c>
      <c r="W4" s="7">
        <v>3</v>
      </c>
      <c r="X4" s="7">
        <v>3</v>
      </c>
      <c r="Y4" s="7">
        <v>135855</v>
      </c>
      <c r="Z4" s="7">
        <v>0</v>
      </c>
      <c r="AA4" s="112"/>
      <c r="AB4" s="6">
        <v>18000</v>
      </c>
      <c r="AC4" s="6">
        <v>8500</v>
      </c>
      <c r="AD4" s="6">
        <v>3500</v>
      </c>
      <c r="AE4" s="8">
        <v>1</v>
      </c>
      <c r="AF4" s="6">
        <v>12000</v>
      </c>
      <c r="AG4" s="6">
        <v>25000</v>
      </c>
      <c r="AH4" s="6">
        <v>20000</v>
      </c>
      <c r="AI4" s="6">
        <v>-15000</v>
      </c>
      <c r="AJ4" s="9">
        <v>20000</v>
      </c>
      <c r="AK4" s="9">
        <v>45000</v>
      </c>
      <c r="AL4" s="9">
        <v>35000</v>
      </c>
      <c r="AM4" s="9">
        <v>25000</v>
      </c>
      <c r="AN4" s="9">
        <v>-15000</v>
      </c>
      <c r="AO4" s="6">
        <v>25000</v>
      </c>
      <c r="AP4" s="6">
        <v>20000</v>
      </c>
      <c r="AQ4" s="6">
        <v>15000</v>
      </c>
      <c r="AR4" s="6">
        <v>-15000</v>
      </c>
      <c r="AS4" s="6">
        <v>100000</v>
      </c>
      <c r="AT4" s="6">
        <v>300000</v>
      </c>
      <c r="AU4" s="6">
        <v>450000</v>
      </c>
      <c r="AV4" s="6">
        <v>20</v>
      </c>
      <c r="AW4" s="6">
        <v>100000</v>
      </c>
      <c r="AX4" s="112"/>
      <c r="AY4" s="3" t="s">
        <v>27</v>
      </c>
      <c r="AZ4" s="3">
        <f t="shared" ref="AZ4:AZ8" si="0">E4*AB4</f>
        <v>2268000</v>
      </c>
      <c r="BA4" s="3">
        <f t="shared" ref="BA4:BA8" si="1">F4*AC4</f>
        <v>5890500</v>
      </c>
      <c r="BB4" s="3">
        <f>SUM(AZ4:BA4)</f>
        <v>8158500</v>
      </c>
      <c r="BC4" s="3">
        <f t="shared" ref="BC4:BC8" si="2">AD4*SUM(E4:F4)</f>
        <v>2866500</v>
      </c>
      <c r="BD4" s="4" t="str">
        <f>H4</f>
        <v>0.9794</v>
      </c>
      <c r="BE4" s="3">
        <f t="shared" ref="BE4:BE8" si="3">I4*AF4</f>
        <v>0</v>
      </c>
      <c r="BF4" s="3">
        <f t="shared" ref="BF4:BF8" si="4">J4*AG4</f>
        <v>150000</v>
      </c>
      <c r="BG4" s="3">
        <f t="shared" ref="BG4:BG8" si="5">K4*AH4</f>
        <v>0</v>
      </c>
      <c r="BH4" s="3">
        <f t="shared" ref="BH4:BH8" si="6">L4*AI4</f>
        <v>-75000</v>
      </c>
      <c r="BI4" s="3">
        <f t="shared" ref="BI4:BI8" si="7">M4*AJ4</f>
        <v>0</v>
      </c>
      <c r="BJ4" s="3">
        <f t="shared" ref="BJ4:BJ8" si="8">AK4*N4</f>
        <v>2295000</v>
      </c>
      <c r="BK4" s="3">
        <f t="shared" ref="BK4:BK8" si="9">AL4*O4</f>
        <v>0</v>
      </c>
      <c r="BL4" s="3">
        <f t="shared" ref="BL4:BL8" si="10">AM4*P4</f>
        <v>0</v>
      </c>
      <c r="BM4" s="3">
        <f t="shared" ref="BM4:BM8" si="11">AN4*Q4</f>
        <v>0</v>
      </c>
      <c r="BN4" s="3">
        <f t="shared" ref="BN4:BN8" si="12">R4*AO4</f>
        <v>0</v>
      </c>
      <c r="BO4" s="3">
        <f t="shared" ref="BO4:BO8" si="13">S4*AP4</f>
        <v>0</v>
      </c>
      <c r="BP4" s="3">
        <f t="shared" ref="BP4:BP8" si="14">AQ4*T4</f>
        <v>0</v>
      </c>
      <c r="BQ4" s="5">
        <f t="shared" ref="BQ4:BQ8" si="15">AR4*U4</f>
        <v>0</v>
      </c>
      <c r="BR4" s="3">
        <f t="shared" ref="BR4:BR8" si="16">V4*AS4</f>
        <v>200000</v>
      </c>
      <c r="BS4" s="3">
        <f t="shared" ref="BS4:BS8" si="17">W4*AT4</f>
        <v>900000</v>
      </c>
      <c r="BT4" s="3">
        <f t="shared" ref="BT4:BT8" si="18">X4*AU4</f>
        <v>1350000</v>
      </c>
      <c r="BU4" s="3">
        <f t="shared" ref="BU4:BU8" si="19">Y4*AV4</f>
        <v>2717100</v>
      </c>
      <c r="BV4" s="3">
        <f t="shared" ref="BV4:BV8" si="20">Z4*AW4</f>
        <v>0</v>
      </c>
      <c r="BW4" s="25">
        <v>700000</v>
      </c>
      <c r="BX4" s="25"/>
      <c r="BY4" s="19">
        <f>SUM(BB4:BC4)*BD4+SUM(BE4:BG4)-BH4+SUM(BI4:BL4)-BM4+SUM(BN4:BP4)-BQ4+SUM(BR4:BX4)</f>
        <v>19184985</v>
      </c>
      <c r="BZ4" s="20">
        <v>0</v>
      </c>
      <c r="CA4" s="6">
        <v>0</v>
      </c>
      <c r="CB4" s="9">
        <v>777650</v>
      </c>
      <c r="CC4" s="6">
        <f>(BY4-20000000)*10%</f>
        <v>-81501.5</v>
      </c>
      <c r="CD4" s="6"/>
      <c r="CE4" s="6"/>
      <c r="CF4" s="6">
        <f>BY4-SUM(CB4:CE4)</f>
        <v>18488836.5</v>
      </c>
      <c r="CG4" s="128"/>
      <c r="CH4" s="2" t="s">
        <v>131</v>
      </c>
    </row>
    <row r="5" spans="1:86" s="2" customFormat="1" x14ac:dyDescent="0.2">
      <c r="A5" s="3" t="s">
        <v>28</v>
      </c>
      <c r="B5" s="3"/>
      <c r="C5" s="3"/>
      <c r="D5" s="3"/>
      <c r="E5" s="7">
        <v>138</v>
      </c>
      <c r="F5" s="7">
        <v>605</v>
      </c>
      <c r="G5" s="7">
        <f t="shared" ref="G5:G8" si="21">SUM(E5:F5)</f>
        <v>743</v>
      </c>
      <c r="H5" s="13">
        <v>0.98760000000000003</v>
      </c>
      <c r="I5" s="7">
        <v>0</v>
      </c>
      <c r="J5" s="7">
        <v>11</v>
      </c>
      <c r="K5" s="7">
        <v>0</v>
      </c>
      <c r="L5" s="7">
        <v>10</v>
      </c>
      <c r="M5" s="7">
        <v>0</v>
      </c>
      <c r="N5" s="7">
        <v>38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2</v>
      </c>
      <c r="W5" s="7">
        <v>1</v>
      </c>
      <c r="X5" s="7">
        <v>0</v>
      </c>
      <c r="Y5" s="7">
        <v>161647</v>
      </c>
      <c r="Z5" s="7">
        <v>0</v>
      </c>
      <c r="AA5" s="112"/>
      <c r="AB5" s="6">
        <v>18000</v>
      </c>
      <c r="AC5" s="6">
        <v>8500</v>
      </c>
      <c r="AD5" s="6">
        <v>3000</v>
      </c>
      <c r="AE5" s="8">
        <v>1</v>
      </c>
      <c r="AF5" s="6">
        <v>12000</v>
      </c>
      <c r="AG5" s="6">
        <v>25000</v>
      </c>
      <c r="AH5" s="6">
        <v>20000</v>
      </c>
      <c r="AI5" s="6">
        <v>-15000</v>
      </c>
      <c r="AJ5" s="9">
        <v>20000</v>
      </c>
      <c r="AK5" s="9">
        <v>45000</v>
      </c>
      <c r="AL5" s="9">
        <v>35000</v>
      </c>
      <c r="AM5" s="9">
        <v>25000</v>
      </c>
      <c r="AN5" s="9">
        <v>-15000</v>
      </c>
      <c r="AO5" s="6">
        <v>25000</v>
      </c>
      <c r="AP5" s="6">
        <v>20000</v>
      </c>
      <c r="AQ5" s="6">
        <v>15000</v>
      </c>
      <c r="AR5" s="6">
        <v>-15000</v>
      </c>
      <c r="AS5" s="6">
        <v>100000</v>
      </c>
      <c r="AT5" s="6">
        <v>300000</v>
      </c>
      <c r="AU5" s="6">
        <v>450000</v>
      </c>
      <c r="AV5" s="6">
        <v>20</v>
      </c>
      <c r="AW5" s="6">
        <v>100000</v>
      </c>
      <c r="AX5" s="112"/>
      <c r="AY5" s="3" t="s">
        <v>28</v>
      </c>
      <c r="AZ5" s="3">
        <f t="shared" si="0"/>
        <v>2484000</v>
      </c>
      <c r="BA5" s="3">
        <f t="shared" si="1"/>
        <v>5142500</v>
      </c>
      <c r="BB5" s="3">
        <f t="shared" ref="BB5:BB8" si="22">SUM(AZ5:BA5)</f>
        <v>7626500</v>
      </c>
      <c r="BC5" s="3">
        <f t="shared" si="2"/>
        <v>2229000</v>
      </c>
      <c r="BD5" s="4">
        <f t="shared" ref="BD5:BD8" si="23">H5</f>
        <v>0.98760000000000003</v>
      </c>
      <c r="BE5" s="3">
        <f t="shared" si="3"/>
        <v>0</v>
      </c>
      <c r="BF5" s="3">
        <f t="shared" si="4"/>
        <v>275000</v>
      </c>
      <c r="BG5" s="3">
        <f t="shared" si="5"/>
        <v>0</v>
      </c>
      <c r="BH5" s="3">
        <f t="shared" si="6"/>
        <v>-150000</v>
      </c>
      <c r="BI5" s="3">
        <f t="shared" si="7"/>
        <v>0</v>
      </c>
      <c r="BJ5" s="3">
        <f t="shared" si="8"/>
        <v>1710000</v>
      </c>
      <c r="BK5" s="3">
        <f t="shared" si="9"/>
        <v>0</v>
      </c>
      <c r="BL5" s="3">
        <f t="shared" si="10"/>
        <v>0</v>
      </c>
      <c r="BM5" s="3">
        <f t="shared" si="11"/>
        <v>0</v>
      </c>
      <c r="BN5" s="3">
        <f t="shared" si="12"/>
        <v>0</v>
      </c>
      <c r="BO5" s="3">
        <f t="shared" si="13"/>
        <v>0</v>
      </c>
      <c r="BP5" s="3">
        <f t="shared" si="14"/>
        <v>0</v>
      </c>
      <c r="BQ5" s="5">
        <f t="shared" si="15"/>
        <v>0</v>
      </c>
      <c r="BR5" s="3">
        <f t="shared" si="16"/>
        <v>200000</v>
      </c>
      <c r="BS5" s="3">
        <f t="shared" si="17"/>
        <v>300000</v>
      </c>
      <c r="BT5" s="3">
        <f t="shared" si="18"/>
        <v>0</v>
      </c>
      <c r="BU5" s="3">
        <f t="shared" si="19"/>
        <v>3232940</v>
      </c>
      <c r="BV5" s="3">
        <f t="shared" si="20"/>
        <v>0</v>
      </c>
      <c r="BW5" s="25">
        <v>2570069</v>
      </c>
      <c r="BX5" s="25">
        <v>929931</v>
      </c>
      <c r="BY5" s="19">
        <f>SUM(BB5:BC5)*BD5+SUM(BE5:BG5)-BH5+SUM(BI5:BL5)-BM5+SUM(BN5:BP5)-BQ5+SUM(BR5:BX5)</f>
        <v>19101231.800000001</v>
      </c>
      <c r="BZ5" s="20">
        <v>0</v>
      </c>
      <c r="CA5" s="6">
        <v>0</v>
      </c>
      <c r="CB5" s="9">
        <v>777650</v>
      </c>
      <c r="CC5" s="6">
        <v>0</v>
      </c>
      <c r="CD5" s="6">
        <v>3000000</v>
      </c>
      <c r="CE5" s="6"/>
      <c r="CF5" s="6">
        <f t="shared" ref="CF5:CF8" si="24">BY5-SUM(CB5:CE5)</f>
        <v>15323581.800000001</v>
      </c>
      <c r="CG5" s="128"/>
    </row>
    <row r="6" spans="1:86" s="2" customFormat="1" x14ac:dyDescent="0.2">
      <c r="A6" s="3" t="s">
        <v>29</v>
      </c>
      <c r="B6" s="3"/>
      <c r="C6" s="3"/>
      <c r="D6" s="3"/>
      <c r="E6" s="7">
        <v>145</v>
      </c>
      <c r="F6" s="7">
        <v>604</v>
      </c>
      <c r="G6" s="7">
        <f t="shared" si="21"/>
        <v>749</v>
      </c>
      <c r="H6" s="13" t="s">
        <v>55</v>
      </c>
      <c r="I6" s="7">
        <v>0</v>
      </c>
      <c r="J6" s="7">
        <v>6</v>
      </c>
      <c r="K6" s="7">
        <v>0</v>
      </c>
      <c r="L6" s="7">
        <v>15</v>
      </c>
      <c r="M6" s="7">
        <v>0</v>
      </c>
      <c r="N6" s="7">
        <v>60</v>
      </c>
      <c r="O6" s="7">
        <v>0</v>
      </c>
      <c r="P6" s="7">
        <v>0</v>
      </c>
      <c r="Q6" s="7">
        <v>0</v>
      </c>
      <c r="R6" s="7">
        <v>15</v>
      </c>
      <c r="S6" s="7">
        <v>0</v>
      </c>
      <c r="T6" s="7">
        <v>0</v>
      </c>
      <c r="U6" s="7">
        <v>0</v>
      </c>
      <c r="V6" s="7">
        <v>1</v>
      </c>
      <c r="W6" s="7">
        <v>2</v>
      </c>
      <c r="X6" s="7">
        <v>2</v>
      </c>
      <c r="Y6" s="7">
        <v>213062</v>
      </c>
      <c r="Z6" s="7">
        <v>0</v>
      </c>
      <c r="AA6" s="112"/>
      <c r="AB6" s="6">
        <v>18000</v>
      </c>
      <c r="AC6" s="6">
        <v>8500</v>
      </c>
      <c r="AD6" s="6">
        <v>3000</v>
      </c>
      <c r="AE6" s="8">
        <v>1</v>
      </c>
      <c r="AF6" s="6">
        <v>12000</v>
      </c>
      <c r="AG6" s="6">
        <v>25000</v>
      </c>
      <c r="AH6" s="6">
        <v>20000</v>
      </c>
      <c r="AI6" s="6">
        <v>-15000</v>
      </c>
      <c r="AJ6" s="9">
        <v>20000</v>
      </c>
      <c r="AK6" s="9">
        <v>45000</v>
      </c>
      <c r="AL6" s="9">
        <v>35000</v>
      </c>
      <c r="AM6" s="9">
        <v>25000</v>
      </c>
      <c r="AN6" s="9">
        <v>-15000</v>
      </c>
      <c r="AO6" s="6">
        <v>25000</v>
      </c>
      <c r="AP6" s="6">
        <v>20000</v>
      </c>
      <c r="AQ6" s="6">
        <v>15000</v>
      </c>
      <c r="AR6" s="6">
        <v>-15000</v>
      </c>
      <c r="AS6" s="6">
        <v>100000</v>
      </c>
      <c r="AT6" s="6">
        <v>300000</v>
      </c>
      <c r="AU6" s="6">
        <v>450000</v>
      </c>
      <c r="AV6" s="6">
        <v>20</v>
      </c>
      <c r="AW6" s="6">
        <v>100000</v>
      </c>
      <c r="AX6" s="112"/>
      <c r="AY6" s="3" t="s">
        <v>29</v>
      </c>
      <c r="AZ6" s="3">
        <f t="shared" si="0"/>
        <v>2610000</v>
      </c>
      <c r="BA6" s="3">
        <f t="shared" si="1"/>
        <v>5134000</v>
      </c>
      <c r="BB6" s="3">
        <f t="shared" si="22"/>
        <v>7744000</v>
      </c>
      <c r="BC6" s="3">
        <f t="shared" si="2"/>
        <v>2247000</v>
      </c>
      <c r="BD6" s="4" t="str">
        <f t="shared" si="23"/>
        <v>0.9510</v>
      </c>
      <c r="BE6" s="3">
        <f t="shared" si="3"/>
        <v>0</v>
      </c>
      <c r="BF6" s="3">
        <f t="shared" si="4"/>
        <v>150000</v>
      </c>
      <c r="BG6" s="3">
        <f t="shared" si="5"/>
        <v>0</v>
      </c>
      <c r="BH6" s="3">
        <f t="shared" si="6"/>
        <v>-225000</v>
      </c>
      <c r="BI6" s="3">
        <f t="shared" si="7"/>
        <v>0</v>
      </c>
      <c r="BJ6" s="3">
        <f t="shared" si="8"/>
        <v>2700000</v>
      </c>
      <c r="BK6" s="3">
        <f t="shared" si="9"/>
        <v>0</v>
      </c>
      <c r="BL6" s="3">
        <f t="shared" si="10"/>
        <v>0</v>
      </c>
      <c r="BM6" s="3">
        <f t="shared" si="11"/>
        <v>0</v>
      </c>
      <c r="BN6" s="3">
        <f t="shared" si="12"/>
        <v>375000</v>
      </c>
      <c r="BO6" s="3">
        <f t="shared" si="13"/>
        <v>0</v>
      </c>
      <c r="BP6" s="3">
        <f t="shared" si="14"/>
        <v>0</v>
      </c>
      <c r="BQ6" s="5">
        <f t="shared" si="15"/>
        <v>0</v>
      </c>
      <c r="BR6" s="3">
        <f t="shared" si="16"/>
        <v>100000</v>
      </c>
      <c r="BS6" s="3">
        <f t="shared" si="17"/>
        <v>600000</v>
      </c>
      <c r="BT6" s="3">
        <f t="shared" si="18"/>
        <v>900000</v>
      </c>
      <c r="BU6" s="3">
        <f t="shared" si="19"/>
        <v>4261240</v>
      </c>
      <c r="BV6" s="3">
        <f t="shared" si="20"/>
        <v>0</v>
      </c>
      <c r="BW6" s="25"/>
      <c r="BX6" s="25"/>
      <c r="BY6" s="19">
        <f t="shared" ref="BY6:BY8" si="25">SUM(BB6:BC6)*BD6+SUM(BE6:BG6)-BH6+SUM(BI6:BL6)-BM6+SUM(BN6:BP6)-BQ6+SUM(BR6:BX6)</f>
        <v>18812681</v>
      </c>
      <c r="BZ6" s="20">
        <v>0</v>
      </c>
      <c r="CA6" s="6">
        <v>0</v>
      </c>
      <c r="CB6" s="9">
        <v>777650</v>
      </c>
      <c r="CC6" s="6">
        <v>0</v>
      </c>
      <c r="CD6" s="6"/>
      <c r="CE6" s="6"/>
      <c r="CF6" s="6">
        <f t="shared" si="24"/>
        <v>18035031</v>
      </c>
      <c r="CG6" s="128"/>
    </row>
    <row r="7" spans="1:86" s="2" customFormat="1" x14ac:dyDescent="0.2">
      <c r="A7" s="115" t="s">
        <v>30</v>
      </c>
      <c r="B7" s="115"/>
      <c r="C7" s="115"/>
      <c r="D7" s="115"/>
      <c r="E7" s="7">
        <v>157</v>
      </c>
      <c r="F7" s="7">
        <v>541</v>
      </c>
      <c r="G7" s="7">
        <f t="shared" si="21"/>
        <v>698</v>
      </c>
      <c r="H7" s="13" t="s">
        <v>56</v>
      </c>
      <c r="I7" s="7">
        <v>0</v>
      </c>
      <c r="J7" s="7">
        <v>11</v>
      </c>
      <c r="K7" s="7">
        <v>2</v>
      </c>
      <c r="L7" s="7">
        <v>19</v>
      </c>
      <c r="M7" s="7">
        <v>1</v>
      </c>
      <c r="N7" s="7">
        <v>27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2</v>
      </c>
      <c r="W7" s="7">
        <v>3</v>
      </c>
      <c r="X7" s="7">
        <v>1</v>
      </c>
      <c r="Y7" s="7">
        <v>168694</v>
      </c>
      <c r="Z7" s="7">
        <v>0</v>
      </c>
      <c r="AA7" s="112"/>
      <c r="AB7" s="6">
        <v>18000</v>
      </c>
      <c r="AC7" s="6">
        <v>8500</v>
      </c>
      <c r="AD7" s="6">
        <v>3500</v>
      </c>
      <c r="AE7" s="8">
        <v>1</v>
      </c>
      <c r="AF7" s="6">
        <v>12000</v>
      </c>
      <c r="AG7" s="6">
        <v>25000</v>
      </c>
      <c r="AH7" s="6">
        <v>20000</v>
      </c>
      <c r="AI7" s="6">
        <v>-15000</v>
      </c>
      <c r="AJ7" s="9">
        <v>20000</v>
      </c>
      <c r="AK7" s="9">
        <v>45000</v>
      </c>
      <c r="AL7" s="9">
        <v>35000</v>
      </c>
      <c r="AM7" s="9">
        <v>25000</v>
      </c>
      <c r="AN7" s="9">
        <v>-15000</v>
      </c>
      <c r="AO7" s="6">
        <v>25000</v>
      </c>
      <c r="AP7" s="6">
        <v>20000</v>
      </c>
      <c r="AQ7" s="6">
        <v>15000</v>
      </c>
      <c r="AR7" s="6">
        <v>-15000</v>
      </c>
      <c r="AS7" s="6">
        <v>100000</v>
      </c>
      <c r="AT7" s="6">
        <v>300000</v>
      </c>
      <c r="AU7" s="6">
        <v>450000</v>
      </c>
      <c r="AV7" s="6">
        <v>20</v>
      </c>
      <c r="AW7" s="6">
        <v>100000</v>
      </c>
      <c r="AX7" s="112"/>
      <c r="AY7" s="3" t="s">
        <v>30</v>
      </c>
      <c r="AZ7" s="3">
        <f t="shared" si="0"/>
        <v>2826000</v>
      </c>
      <c r="BA7" s="3">
        <f t="shared" si="1"/>
        <v>4598500</v>
      </c>
      <c r="BB7" s="3">
        <f t="shared" si="22"/>
        <v>7424500</v>
      </c>
      <c r="BC7" s="3">
        <f t="shared" si="2"/>
        <v>2443000</v>
      </c>
      <c r="BD7" s="4" t="str">
        <f t="shared" si="23"/>
        <v>0.9517</v>
      </c>
      <c r="BE7" s="3">
        <f t="shared" si="3"/>
        <v>0</v>
      </c>
      <c r="BF7" s="3">
        <f t="shared" si="4"/>
        <v>275000</v>
      </c>
      <c r="BG7" s="3">
        <f t="shared" si="5"/>
        <v>40000</v>
      </c>
      <c r="BH7" s="3">
        <f t="shared" si="6"/>
        <v>-285000</v>
      </c>
      <c r="BI7" s="3">
        <f t="shared" si="7"/>
        <v>20000</v>
      </c>
      <c r="BJ7" s="3">
        <f t="shared" si="8"/>
        <v>1215000</v>
      </c>
      <c r="BK7" s="3">
        <f t="shared" si="9"/>
        <v>0</v>
      </c>
      <c r="BL7" s="3">
        <f t="shared" si="10"/>
        <v>0</v>
      </c>
      <c r="BM7" s="3">
        <f t="shared" si="11"/>
        <v>0</v>
      </c>
      <c r="BN7" s="3">
        <f t="shared" si="12"/>
        <v>0</v>
      </c>
      <c r="BO7" s="3">
        <f t="shared" si="13"/>
        <v>0</v>
      </c>
      <c r="BP7" s="3">
        <f t="shared" si="14"/>
        <v>0</v>
      </c>
      <c r="BQ7" s="5">
        <f t="shared" si="15"/>
        <v>0</v>
      </c>
      <c r="BR7" s="3">
        <f t="shared" si="16"/>
        <v>200000</v>
      </c>
      <c r="BS7" s="3">
        <f t="shared" si="17"/>
        <v>900000</v>
      </c>
      <c r="BT7" s="3">
        <f t="shared" si="18"/>
        <v>450000</v>
      </c>
      <c r="BU7" s="3">
        <f t="shared" si="19"/>
        <v>3373880</v>
      </c>
      <c r="BV7" s="3">
        <f t="shared" si="20"/>
        <v>0</v>
      </c>
      <c r="BW7" s="25"/>
      <c r="BX7" s="25">
        <v>929931</v>
      </c>
      <c r="BY7" s="19">
        <f t="shared" si="25"/>
        <v>17079710.75</v>
      </c>
      <c r="BZ7" s="20">
        <v>0</v>
      </c>
      <c r="CA7" s="6">
        <v>0</v>
      </c>
      <c r="CB7" s="9">
        <v>777650</v>
      </c>
      <c r="CC7" s="6">
        <v>0</v>
      </c>
      <c r="CD7" s="6"/>
      <c r="CE7" s="6"/>
      <c r="CF7" s="6">
        <f t="shared" si="24"/>
        <v>16302060.75</v>
      </c>
      <c r="CG7" s="128"/>
    </row>
    <row r="8" spans="1:86" s="2" customFormat="1" x14ac:dyDescent="0.2">
      <c r="A8" s="114" t="s">
        <v>31</v>
      </c>
      <c r="B8" s="114"/>
      <c r="C8" s="114"/>
      <c r="D8" s="114"/>
      <c r="E8" s="7">
        <v>115</v>
      </c>
      <c r="F8" s="7">
        <v>746</v>
      </c>
      <c r="G8" s="7">
        <f t="shared" si="21"/>
        <v>861</v>
      </c>
      <c r="H8" s="13" t="s">
        <v>57</v>
      </c>
      <c r="I8" s="7">
        <v>0</v>
      </c>
      <c r="J8" s="7">
        <v>5</v>
      </c>
      <c r="K8" s="7">
        <v>0</v>
      </c>
      <c r="L8" s="7">
        <v>0</v>
      </c>
      <c r="M8" s="7">
        <v>8</v>
      </c>
      <c r="N8" s="7">
        <v>23</v>
      </c>
      <c r="O8" s="7">
        <v>0</v>
      </c>
      <c r="P8" s="7">
        <v>0</v>
      </c>
      <c r="Q8" s="7">
        <v>0</v>
      </c>
      <c r="R8" s="7">
        <v>17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170230</v>
      </c>
      <c r="Z8" s="7">
        <v>0</v>
      </c>
      <c r="AA8" s="112"/>
      <c r="AB8" s="6">
        <v>18000</v>
      </c>
      <c r="AC8" s="6">
        <v>8500</v>
      </c>
      <c r="AD8" s="6">
        <v>3000</v>
      </c>
      <c r="AE8" s="8">
        <v>1</v>
      </c>
      <c r="AF8" s="6">
        <v>12000</v>
      </c>
      <c r="AG8" s="6">
        <v>25000</v>
      </c>
      <c r="AH8" s="6">
        <v>20000</v>
      </c>
      <c r="AI8" s="6">
        <v>-15000</v>
      </c>
      <c r="AJ8" s="9">
        <v>20000</v>
      </c>
      <c r="AK8" s="9">
        <v>45000</v>
      </c>
      <c r="AL8" s="9">
        <v>35000</v>
      </c>
      <c r="AM8" s="9">
        <v>25000</v>
      </c>
      <c r="AN8" s="9">
        <v>-15000</v>
      </c>
      <c r="AO8" s="6">
        <v>25000</v>
      </c>
      <c r="AP8" s="6">
        <v>20000</v>
      </c>
      <c r="AQ8" s="6">
        <v>15000</v>
      </c>
      <c r="AR8" s="6">
        <v>-15000</v>
      </c>
      <c r="AS8" s="6">
        <v>100000</v>
      </c>
      <c r="AT8" s="6">
        <v>300000</v>
      </c>
      <c r="AU8" s="6">
        <v>450000</v>
      </c>
      <c r="AV8" s="6">
        <v>20</v>
      </c>
      <c r="AW8" s="6">
        <v>100000</v>
      </c>
      <c r="AX8" s="112"/>
      <c r="AY8" s="3" t="s">
        <v>31</v>
      </c>
      <c r="AZ8" s="3">
        <f t="shared" si="0"/>
        <v>2070000</v>
      </c>
      <c r="BA8" s="3">
        <f t="shared" si="1"/>
        <v>6341000</v>
      </c>
      <c r="BB8" s="3">
        <f t="shared" si="22"/>
        <v>8411000</v>
      </c>
      <c r="BC8" s="3">
        <f t="shared" si="2"/>
        <v>2583000</v>
      </c>
      <c r="BD8" s="4" t="str">
        <f t="shared" si="23"/>
        <v>0.9347</v>
      </c>
      <c r="BE8" s="3">
        <f t="shared" si="3"/>
        <v>0</v>
      </c>
      <c r="BF8" s="3">
        <f t="shared" si="4"/>
        <v>125000</v>
      </c>
      <c r="BG8" s="3">
        <f t="shared" si="5"/>
        <v>0</v>
      </c>
      <c r="BH8" s="3">
        <f t="shared" si="6"/>
        <v>0</v>
      </c>
      <c r="BI8" s="3">
        <f t="shared" si="7"/>
        <v>160000</v>
      </c>
      <c r="BJ8" s="3">
        <f t="shared" si="8"/>
        <v>1035000</v>
      </c>
      <c r="BK8" s="3">
        <f t="shared" si="9"/>
        <v>0</v>
      </c>
      <c r="BL8" s="3">
        <f t="shared" si="10"/>
        <v>0</v>
      </c>
      <c r="BM8" s="3">
        <f t="shared" si="11"/>
        <v>0</v>
      </c>
      <c r="BN8" s="3">
        <f t="shared" si="12"/>
        <v>425000</v>
      </c>
      <c r="BO8" s="3">
        <f t="shared" si="13"/>
        <v>0</v>
      </c>
      <c r="BP8" s="3">
        <f t="shared" si="14"/>
        <v>0</v>
      </c>
      <c r="BQ8" s="5">
        <f t="shared" si="15"/>
        <v>0</v>
      </c>
      <c r="BR8" s="3">
        <f t="shared" si="16"/>
        <v>0</v>
      </c>
      <c r="BS8" s="3">
        <f t="shared" si="17"/>
        <v>0</v>
      </c>
      <c r="BT8" s="3">
        <f t="shared" si="18"/>
        <v>450000</v>
      </c>
      <c r="BU8" s="3">
        <f t="shared" si="19"/>
        <v>3404600</v>
      </c>
      <c r="BV8" s="3">
        <f t="shared" si="20"/>
        <v>0</v>
      </c>
      <c r="BW8" s="25"/>
      <c r="BX8" s="25"/>
      <c r="BY8" s="19">
        <f t="shared" si="25"/>
        <v>15875691.799999999</v>
      </c>
      <c r="BZ8" s="20">
        <v>0</v>
      </c>
      <c r="CA8" s="6">
        <v>0</v>
      </c>
      <c r="CB8" s="9">
        <v>777650</v>
      </c>
      <c r="CC8" s="6">
        <v>0</v>
      </c>
      <c r="CD8" s="6">
        <v>2000000</v>
      </c>
      <c r="CE8" s="6"/>
      <c r="CF8" s="6">
        <f t="shared" si="24"/>
        <v>13098041.799999999</v>
      </c>
      <c r="CG8" s="128"/>
    </row>
    <row r="9" spans="1:86" s="2" customFormat="1" x14ac:dyDescent="0.2">
      <c r="A9" s="114"/>
      <c r="B9" s="114"/>
      <c r="C9" s="114"/>
      <c r="D9" s="114"/>
      <c r="E9" s="7"/>
      <c r="F9" s="7"/>
      <c r="G9" s="7"/>
      <c r="H9" s="13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12"/>
      <c r="AB9" s="6"/>
      <c r="AC9" s="6"/>
      <c r="AD9" s="6"/>
      <c r="AE9" s="6"/>
      <c r="AF9" s="6"/>
      <c r="AG9" s="6"/>
      <c r="AH9" s="6"/>
      <c r="AI9" s="6"/>
      <c r="AJ9" s="9"/>
      <c r="AK9" s="9"/>
      <c r="AL9" s="9"/>
      <c r="AM9" s="9"/>
      <c r="AN9" s="9"/>
      <c r="AO9" s="6"/>
      <c r="AP9" s="6"/>
      <c r="AQ9" s="6"/>
      <c r="AR9" s="6"/>
      <c r="AS9" s="6"/>
      <c r="AT9" s="6"/>
      <c r="AU9" s="6"/>
      <c r="AV9" s="6"/>
      <c r="AW9" s="6"/>
      <c r="AX9" s="112"/>
      <c r="AY9" s="3"/>
      <c r="AZ9" s="3"/>
      <c r="BA9" s="3"/>
      <c r="BB9" s="3"/>
      <c r="BC9" s="4"/>
      <c r="BD9" s="4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25"/>
      <c r="BX9" s="25"/>
      <c r="BY9" s="19"/>
      <c r="BZ9" s="20"/>
      <c r="CA9" s="6"/>
      <c r="CB9" s="6"/>
      <c r="CC9" s="6"/>
      <c r="CD9" s="6"/>
      <c r="CE9" s="6"/>
      <c r="CF9" s="6">
        <f>SUM(CF4:CF8)</f>
        <v>81247551.849999994</v>
      </c>
      <c r="CG9" s="128"/>
    </row>
    <row r="10" spans="1:86" s="2" customFormat="1" x14ac:dyDescent="0.2">
      <c r="A10" s="114"/>
      <c r="B10" s="114"/>
      <c r="C10" s="114"/>
      <c r="D10" s="114"/>
      <c r="E10" s="7"/>
      <c r="F10" s="7"/>
      <c r="G10" s="7"/>
      <c r="H10" s="13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12"/>
      <c r="AB10" s="6"/>
      <c r="AC10" s="6"/>
      <c r="AD10" s="6"/>
      <c r="AE10" s="6"/>
      <c r="AF10" s="6"/>
      <c r="AG10" s="6"/>
      <c r="AH10" s="6"/>
      <c r="AI10" s="6"/>
      <c r="AJ10" s="9"/>
      <c r="AK10" s="9"/>
      <c r="AL10" s="9"/>
      <c r="AM10" s="9"/>
      <c r="AN10" s="9"/>
      <c r="AO10" s="6"/>
      <c r="AP10" s="6"/>
      <c r="AQ10" s="6"/>
      <c r="AR10" s="6"/>
      <c r="AS10" s="6"/>
      <c r="AT10" s="6"/>
      <c r="AU10" s="6"/>
      <c r="AV10" s="6"/>
      <c r="AW10" s="6"/>
      <c r="AX10" s="112"/>
      <c r="AY10" s="3"/>
      <c r="AZ10" s="3"/>
      <c r="BA10" s="3"/>
      <c r="BB10" s="3"/>
      <c r="BC10" s="4"/>
      <c r="BD10" s="4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25"/>
      <c r="BX10" s="25"/>
      <c r="BY10" s="19"/>
      <c r="BZ10" s="20"/>
      <c r="CA10" s="6"/>
      <c r="CB10" s="6"/>
      <c r="CC10" s="6"/>
      <c r="CD10" s="6"/>
      <c r="CE10" s="6"/>
      <c r="CF10" s="6"/>
      <c r="CG10" s="128"/>
    </row>
    <row r="11" spans="1:86" s="2" customFormat="1" x14ac:dyDescent="0.2">
      <c r="A11" s="114"/>
      <c r="B11" s="114"/>
      <c r="C11" s="114"/>
      <c r="D11" s="114"/>
      <c r="E11" s="7"/>
      <c r="F11" s="7"/>
      <c r="G11" s="7"/>
      <c r="H11" s="1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12"/>
      <c r="AB11" s="6"/>
      <c r="AC11" s="6"/>
      <c r="AD11" s="6"/>
      <c r="AE11" s="6"/>
      <c r="AF11" s="6"/>
      <c r="AG11" s="6"/>
      <c r="AH11" s="6"/>
      <c r="AI11" s="6"/>
      <c r="AJ11" s="9"/>
      <c r="AK11" s="9"/>
      <c r="AL11" s="9"/>
      <c r="AM11" s="9"/>
      <c r="AN11" s="9"/>
      <c r="AO11" s="6"/>
      <c r="AP11" s="6"/>
      <c r="AQ11" s="6"/>
      <c r="AR11" s="6"/>
      <c r="AS11" s="6"/>
      <c r="AT11" s="6"/>
      <c r="AU11" s="6"/>
      <c r="AV11" s="6"/>
      <c r="AW11" s="6"/>
      <c r="AX11" s="112"/>
      <c r="AY11" s="3"/>
      <c r="AZ11" s="3"/>
      <c r="BA11" s="3"/>
      <c r="BB11" s="3"/>
      <c r="BC11" s="4"/>
      <c r="BD11" s="4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25"/>
      <c r="BX11" s="25"/>
      <c r="BY11" s="19"/>
      <c r="BZ11" s="20"/>
      <c r="CA11" s="6"/>
      <c r="CB11" s="6"/>
      <c r="CC11" s="6"/>
      <c r="CD11" s="6"/>
      <c r="CE11" s="6"/>
      <c r="CF11" s="6"/>
      <c r="CG11" s="128"/>
    </row>
    <row r="12" spans="1:86" s="2" customFormat="1" x14ac:dyDescent="0.2">
      <c r="A12" s="114"/>
      <c r="B12" s="114"/>
      <c r="C12" s="114"/>
      <c r="D12" s="114"/>
      <c r="E12" s="7"/>
      <c r="F12" s="7"/>
      <c r="G12" s="7"/>
      <c r="H12" s="13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12"/>
      <c r="AB12" s="6"/>
      <c r="AC12" s="6"/>
      <c r="AD12" s="6"/>
      <c r="AE12" s="6"/>
      <c r="AF12" s="6"/>
      <c r="AG12" s="6"/>
      <c r="AH12" s="6"/>
      <c r="AI12" s="6"/>
      <c r="AJ12" s="9"/>
      <c r="AK12" s="9"/>
      <c r="AL12" s="9"/>
      <c r="AM12" s="9"/>
      <c r="AN12" s="9"/>
      <c r="AO12" s="6"/>
      <c r="AP12" s="6"/>
      <c r="AQ12" s="6"/>
      <c r="AR12" s="6"/>
      <c r="AS12" s="6"/>
      <c r="AT12" s="6"/>
      <c r="AU12" s="6"/>
      <c r="AV12" s="6"/>
      <c r="AW12" s="6"/>
      <c r="AX12" s="112"/>
      <c r="AY12" s="3"/>
      <c r="AZ12" s="3"/>
      <c r="BA12" s="3"/>
      <c r="BB12" s="3"/>
      <c r="BC12" s="4"/>
      <c r="BD12" s="4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25"/>
      <c r="BX12" s="25"/>
      <c r="BY12" s="19"/>
      <c r="BZ12" s="20"/>
      <c r="CA12" s="6"/>
      <c r="CB12" s="6"/>
      <c r="CC12" s="6"/>
      <c r="CD12" s="6"/>
      <c r="CE12" s="6"/>
      <c r="CF12" s="6"/>
      <c r="CG12" s="128"/>
    </row>
    <row r="13" spans="1:86" s="2" customFormat="1" x14ac:dyDescent="0.2">
      <c r="A13" s="114"/>
      <c r="B13" s="114"/>
      <c r="C13" s="114"/>
      <c r="D13" s="114"/>
      <c r="E13" s="7"/>
      <c r="F13" s="7"/>
      <c r="G13" s="7"/>
      <c r="H13" s="13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12"/>
      <c r="AB13" s="6"/>
      <c r="AC13" s="6"/>
      <c r="AD13" s="6"/>
      <c r="AE13" s="6"/>
      <c r="AF13" s="6"/>
      <c r="AG13" s="6"/>
      <c r="AH13" s="6"/>
      <c r="AI13" s="6"/>
      <c r="AJ13" s="9"/>
      <c r="AK13" s="9"/>
      <c r="AL13" s="9"/>
      <c r="AM13" s="9"/>
      <c r="AN13" s="9"/>
      <c r="AO13" s="6"/>
      <c r="AP13" s="6"/>
      <c r="AQ13" s="6"/>
      <c r="AR13" s="6"/>
      <c r="AS13" s="6"/>
      <c r="AT13" s="6"/>
      <c r="AU13" s="6"/>
      <c r="AV13" s="6"/>
      <c r="AW13" s="6"/>
      <c r="AX13" s="112"/>
      <c r="AY13" s="3"/>
      <c r="AZ13" s="3"/>
      <c r="BA13" s="3"/>
      <c r="BB13" s="3"/>
      <c r="BC13" s="4"/>
      <c r="BD13" s="4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25"/>
      <c r="BX13" s="25"/>
      <c r="BY13" s="19"/>
      <c r="BZ13" s="20"/>
      <c r="CA13" s="6"/>
      <c r="CB13" s="6"/>
      <c r="CC13" s="6"/>
      <c r="CD13" s="6"/>
      <c r="CE13" s="6"/>
      <c r="CF13" s="6"/>
      <c r="CG13" s="128"/>
    </row>
    <row r="14" spans="1:86" s="2" customFormat="1" x14ac:dyDescent="0.2">
      <c r="A14" s="114"/>
      <c r="B14" s="114"/>
      <c r="C14" s="114"/>
      <c r="D14" s="114"/>
      <c r="E14" s="7"/>
      <c r="F14" s="7"/>
      <c r="G14" s="7"/>
      <c r="H14" s="13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12"/>
      <c r="AB14" s="6"/>
      <c r="AC14" s="6"/>
      <c r="AD14" s="6"/>
      <c r="AE14" s="6"/>
      <c r="AF14" s="6"/>
      <c r="AG14" s="6"/>
      <c r="AH14" s="6"/>
      <c r="AI14" s="6"/>
      <c r="AJ14" s="9"/>
      <c r="AK14" s="9"/>
      <c r="AL14" s="9"/>
      <c r="AM14" s="9"/>
      <c r="AN14" s="9"/>
      <c r="AO14" s="6"/>
      <c r="AP14" s="6"/>
      <c r="AQ14" s="6"/>
      <c r="AR14" s="6"/>
      <c r="AS14" s="6"/>
      <c r="AT14" s="6"/>
      <c r="AU14" s="6"/>
      <c r="AV14" s="6"/>
      <c r="AW14" s="6"/>
      <c r="AX14" s="112"/>
      <c r="AY14" s="3"/>
      <c r="AZ14" s="3"/>
      <c r="BA14" s="3"/>
      <c r="BB14" s="3"/>
      <c r="BC14" s="4"/>
      <c r="BD14" s="4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25"/>
      <c r="BX14" s="25"/>
      <c r="BY14" s="19"/>
      <c r="BZ14" s="20"/>
      <c r="CA14" s="6"/>
      <c r="CB14" s="6"/>
      <c r="CC14" s="6"/>
      <c r="CD14" s="6"/>
      <c r="CE14" s="6"/>
      <c r="CF14" s="6"/>
      <c r="CG14" s="128"/>
    </row>
    <row r="15" spans="1:86" s="2" customFormat="1" x14ac:dyDescent="0.2">
      <c r="A15" s="114"/>
      <c r="B15" s="114"/>
      <c r="C15" s="114"/>
      <c r="D15" s="114"/>
      <c r="E15" s="7"/>
      <c r="F15" s="7"/>
      <c r="G15" s="7"/>
      <c r="H15" s="13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12"/>
      <c r="AB15" s="6"/>
      <c r="AC15" s="6"/>
      <c r="AD15" s="6"/>
      <c r="AE15" s="6"/>
      <c r="AF15" s="6"/>
      <c r="AG15" s="6"/>
      <c r="AH15" s="6"/>
      <c r="AI15" s="6"/>
      <c r="AJ15" s="9"/>
      <c r="AK15" s="9"/>
      <c r="AL15" s="9"/>
      <c r="AM15" s="9"/>
      <c r="AN15" s="9"/>
      <c r="AO15" s="6"/>
      <c r="AP15" s="6"/>
      <c r="AQ15" s="6"/>
      <c r="AR15" s="6"/>
      <c r="AS15" s="6"/>
      <c r="AT15" s="6"/>
      <c r="AU15" s="6"/>
      <c r="AV15" s="6"/>
      <c r="AW15" s="6"/>
      <c r="AX15" s="112"/>
      <c r="AY15" s="3"/>
      <c r="AZ15" s="3"/>
      <c r="BA15" s="3"/>
      <c r="BB15" s="3"/>
      <c r="BC15" s="4"/>
      <c r="BD15" s="4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25"/>
      <c r="BX15" s="25"/>
      <c r="BY15" s="19"/>
      <c r="BZ15" s="20"/>
      <c r="CA15" s="6"/>
      <c r="CB15" s="6"/>
      <c r="CC15" s="6"/>
      <c r="CD15" s="6"/>
      <c r="CE15" s="6"/>
      <c r="CF15" s="6"/>
      <c r="CG15" s="128"/>
    </row>
    <row r="16" spans="1:86" s="2" customFormat="1" x14ac:dyDescent="0.2">
      <c r="A16" s="114"/>
      <c r="B16" s="114"/>
      <c r="C16" s="114"/>
      <c r="D16" s="114"/>
      <c r="E16" s="7"/>
      <c r="F16" s="7"/>
      <c r="G16" s="7"/>
      <c r="H16" s="13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12"/>
      <c r="AB16" s="6"/>
      <c r="AC16" s="6"/>
      <c r="AD16" s="6"/>
      <c r="AE16" s="6"/>
      <c r="AF16" s="6"/>
      <c r="AG16" s="6"/>
      <c r="AH16" s="6"/>
      <c r="AI16" s="6"/>
      <c r="AJ16" s="9"/>
      <c r="AK16" s="9"/>
      <c r="AL16" s="9"/>
      <c r="AM16" s="9"/>
      <c r="AN16" s="9"/>
      <c r="AO16" s="6"/>
      <c r="AP16" s="6"/>
      <c r="AQ16" s="6"/>
      <c r="AR16" s="6"/>
      <c r="AS16" s="6"/>
      <c r="AT16" s="6"/>
      <c r="AU16" s="6"/>
      <c r="AV16" s="6"/>
      <c r="AW16" s="6"/>
      <c r="AX16" s="112"/>
      <c r="AY16" s="3"/>
      <c r="AZ16" s="3"/>
      <c r="BA16" s="3"/>
      <c r="BB16" s="3"/>
      <c r="BC16" s="4"/>
      <c r="BD16" s="4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25"/>
      <c r="BX16" s="25"/>
      <c r="BY16" s="19"/>
      <c r="BZ16" s="20"/>
      <c r="CA16" s="6"/>
      <c r="CB16" s="6"/>
      <c r="CC16" s="6"/>
      <c r="CD16" s="6"/>
      <c r="CE16" s="6"/>
      <c r="CF16" s="6"/>
      <c r="CG16" s="128"/>
    </row>
    <row r="17" spans="1:85" s="2" customFormat="1" x14ac:dyDescent="0.2">
      <c r="A17" s="114"/>
      <c r="B17" s="114"/>
      <c r="C17" s="114"/>
      <c r="D17" s="114"/>
      <c r="E17" s="7"/>
      <c r="F17" s="7"/>
      <c r="G17" s="7"/>
      <c r="H17" s="13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13"/>
      <c r="AB17" s="6"/>
      <c r="AC17" s="6"/>
      <c r="AD17" s="6"/>
      <c r="AE17" s="6"/>
      <c r="AF17" s="6"/>
      <c r="AG17" s="6"/>
      <c r="AH17" s="6"/>
      <c r="AI17" s="6"/>
      <c r="AJ17" s="9"/>
      <c r="AK17" s="9"/>
      <c r="AL17" s="9"/>
      <c r="AM17" s="9"/>
      <c r="AN17" s="9"/>
      <c r="AO17" s="6"/>
      <c r="AP17" s="6"/>
      <c r="AQ17" s="6"/>
      <c r="AR17" s="6"/>
      <c r="AS17" s="6"/>
      <c r="AT17" s="6"/>
      <c r="AU17" s="6"/>
      <c r="AV17" s="6"/>
      <c r="AW17" s="6"/>
      <c r="AX17" s="113"/>
      <c r="AY17" s="3"/>
      <c r="AZ17" s="3"/>
      <c r="BA17" s="3"/>
      <c r="BB17" s="3"/>
      <c r="BC17" s="4"/>
      <c r="BD17" s="4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25"/>
      <c r="BX17" s="25"/>
      <c r="BY17" s="19"/>
      <c r="BZ17" s="20"/>
      <c r="CA17" s="6"/>
      <c r="CB17" s="6"/>
      <c r="CC17" s="6"/>
      <c r="CD17" s="6"/>
      <c r="CE17" s="6"/>
      <c r="CF17" s="6"/>
      <c r="CG17" s="128"/>
    </row>
    <row r="18" spans="1:85" s="2" customFormat="1" x14ac:dyDescent="0.2">
      <c r="A18" s="114"/>
      <c r="B18" s="114"/>
      <c r="C18" s="114"/>
      <c r="D18" s="114"/>
      <c r="E18" s="7"/>
      <c r="F18" s="7"/>
      <c r="G18" s="7"/>
      <c r="H18" s="1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13"/>
      <c r="AB18" s="6"/>
      <c r="AC18" s="6"/>
      <c r="AD18" s="6"/>
      <c r="AE18" s="6"/>
      <c r="AF18" s="6"/>
      <c r="AG18" s="6"/>
      <c r="AH18" s="6"/>
      <c r="AI18" s="6"/>
      <c r="AJ18" s="9"/>
      <c r="AK18" s="9"/>
      <c r="AL18" s="9"/>
      <c r="AM18" s="9"/>
      <c r="AN18" s="9"/>
      <c r="AO18" s="6"/>
      <c r="AP18" s="6"/>
      <c r="AQ18" s="6"/>
      <c r="AR18" s="6"/>
      <c r="AS18" s="6"/>
      <c r="AT18" s="6"/>
      <c r="AU18" s="6"/>
      <c r="AV18" s="6"/>
      <c r="AW18" s="6"/>
      <c r="AX18" s="113"/>
      <c r="AY18" s="3"/>
      <c r="AZ18" s="3"/>
      <c r="BA18" s="3"/>
      <c r="BB18" s="3"/>
      <c r="BC18" s="4"/>
      <c r="BD18" s="4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25"/>
      <c r="BX18" s="25"/>
      <c r="BY18" s="19"/>
      <c r="BZ18" s="20"/>
      <c r="CA18" s="6"/>
      <c r="CB18" s="6"/>
      <c r="CC18" s="6"/>
      <c r="CD18" s="6"/>
      <c r="CE18" s="6"/>
      <c r="CF18" s="6"/>
      <c r="CG18" s="128"/>
    </row>
    <row r="19" spans="1:85" s="2" customFormat="1" x14ac:dyDescent="0.2">
      <c r="A19" s="114"/>
      <c r="B19" s="114"/>
      <c r="C19" s="114"/>
      <c r="D19" s="114"/>
      <c r="E19" s="7"/>
      <c r="F19" s="7"/>
      <c r="G19" s="7"/>
      <c r="H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13"/>
      <c r="AB19" s="6"/>
      <c r="AC19" s="6"/>
      <c r="AD19" s="6"/>
      <c r="AE19" s="6"/>
      <c r="AF19" s="6"/>
      <c r="AG19" s="6"/>
      <c r="AH19" s="6"/>
      <c r="AI19" s="6"/>
      <c r="AJ19" s="9"/>
      <c r="AK19" s="9"/>
      <c r="AL19" s="9"/>
      <c r="AM19" s="9"/>
      <c r="AN19" s="9"/>
      <c r="AO19" s="6"/>
      <c r="AP19" s="6"/>
      <c r="AQ19" s="6"/>
      <c r="AR19" s="6"/>
      <c r="AS19" s="6"/>
      <c r="AT19" s="6"/>
      <c r="AU19" s="6"/>
      <c r="AV19" s="6"/>
      <c r="AW19" s="6"/>
      <c r="AX19" s="113"/>
      <c r="AY19" s="3"/>
      <c r="AZ19" s="3"/>
      <c r="BA19" s="3"/>
      <c r="BB19" s="3"/>
      <c r="BC19" s="4"/>
      <c r="BD19" s="4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25"/>
      <c r="BX19" s="25"/>
      <c r="BY19" s="19"/>
      <c r="BZ19" s="20"/>
      <c r="CA19" s="6"/>
      <c r="CB19" s="6"/>
      <c r="CC19" s="6"/>
      <c r="CD19" s="6"/>
      <c r="CE19" s="6"/>
      <c r="CF19" s="6"/>
      <c r="CG19" s="128"/>
    </row>
    <row r="20" spans="1:85" s="2" customFormat="1" x14ac:dyDescent="0.2">
      <c r="A20" s="114"/>
      <c r="B20" s="114"/>
      <c r="C20" s="114"/>
      <c r="D20" s="114"/>
      <c r="E20" s="7"/>
      <c r="F20" s="7"/>
      <c r="G20" s="7"/>
      <c r="H20" s="1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13"/>
      <c r="AB20" s="6"/>
      <c r="AC20" s="6"/>
      <c r="AD20" s="6"/>
      <c r="AE20" s="6"/>
      <c r="AF20" s="6"/>
      <c r="AG20" s="6"/>
      <c r="AH20" s="6"/>
      <c r="AI20" s="6"/>
      <c r="AJ20" s="9"/>
      <c r="AK20" s="9"/>
      <c r="AL20" s="9"/>
      <c r="AM20" s="9"/>
      <c r="AN20" s="9"/>
      <c r="AO20" s="6"/>
      <c r="AP20" s="6"/>
      <c r="AQ20" s="6"/>
      <c r="AR20" s="6"/>
      <c r="AS20" s="6"/>
      <c r="AT20" s="6"/>
      <c r="AU20" s="6"/>
      <c r="AV20" s="6"/>
      <c r="AW20" s="6"/>
      <c r="AX20" s="113"/>
      <c r="AY20" s="3"/>
      <c r="AZ20" s="3"/>
      <c r="BA20" s="3"/>
      <c r="BB20" s="3"/>
      <c r="BC20" s="4"/>
      <c r="BD20" s="4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25"/>
      <c r="BX20" s="25"/>
      <c r="BY20" s="19"/>
      <c r="BZ20" s="20"/>
      <c r="CA20" s="6"/>
      <c r="CB20" s="6"/>
      <c r="CC20" s="6"/>
      <c r="CD20" s="6"/>
      <c r="CE20" s="6"/>
      <c r="CF20" s="6"/>
      <c r="CG20" s="128"/>
    </row>
    <row r="21" spans="1:85" s="2" customFormat="1" x14ac:dyDescent="0.2">
      <c r="A21" s="114"/>
      <c r="B21" s="114"/>
      <c r="C21" s="114"/>
      <c r="D21" s="114"/>
      <c r="E21" s="7"/>
      <c r="F21" s="7"/>
      <c r="G21" s="7"/>
      <c r="H21" s="13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13"/>
      <c r="AB21" s="6"/>
      <c r="AC21" s="6"/>
      <c r="AD21" s="6"/>
      <c r="AE21" s="6"/>
      <c r="AF21" s="6"/>
      <c r="AG21" s="6"/>
      <c r="AH21" s="6"/>
      <c r="AI21" s="6"/>
      <c r="AJ21" s="9"/>
      <c r="AK21" s="9"/>
      <c r="AL21" s="9"/>
      <c r="AM21" s="9"/>
      <c r="AN21" s="9"/>
      <c r="AO21" s="6"/>
      <c r="AP21" s="6"/>
      <c r="AQ21" s="6"/>
      <c r="AR21" s="6"/>
      <c r="AS21" s="6"/>
      <c r="AT21" s="6"/>
      <c r="AU21" s="6"/>
      <c r="AV21" s="6"/>
      <c r="AW21" s="6"/>
      <c r="AX21" s="113"/>
      <c r="AY21" s="3"/>
      <c r="AZ21" s="3"/>
      <c r="BA21" s="3"/>
      <c r="BB21" s="3"/>
      <c r="BC21" s="4"/>
      <c r="BD21" s="4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25"/>
      <c r="BX21" s="25"/>
      <c r="BY21" s="19"/>
      <c r="BZ21" s="20"/>
      <c r="CA21" s="6"/>
      <c r="CB21" s="6"/>
      <c r="CC21" s="6"/>
      <c r="CD21" s="6"/>
      <c r="CE21" s="6"/>
      <c r="CF21" s="6"/>
      <c r="CG21" s="128"/>
    </row>
    <row r="22" spans="1:85" s="2" customFormat="1" x14ac:dyDescent="0.2">
      <c r="A22" s="114"/>
      <c r="B22" s="114"/>
      <c r="C22" s="114"/>
      <c r="D22" s="114"/>
      <c r="E22" s="7"/>
      <c r="F22" s="7"/>
      <c r="G22" s="7"/>
      <c r="H22" s="13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13"/>
      <c r="AB22" s="6"/>
      <c r="AC22" s="6"/>
      <c r="AD22" s="6"/>
      <c r="AE22" s="6"/>
      <c r="AF22" s="6"/>
      <c r="AG22" s="6"/>
      <c r="AH22" s="6"/>
      <c r="AI22" s="6"/>
      <c r="AJ22" s="9"/>
      <c r="AK22" s="9"/>
      <c r="AL22" s="9"/>
      <c r="AM22" s="9"/>
      <c r="AN22" s="9"/>
      <c r="AO22" s="6"/>
      <c r="AP22" s="6"/>
      <c r="AQ22" s="6"/>
      <c r="AR22" s="6"/>
      <c r="AS22" s="6"/>
      <c r="AT22" s="6"/>
      <c r="AU22" s="6"/>
      <c r="AV22" s="6"/>
      <c r="AW22" s="6"/>
      <c r="AX22" s="113"/>
      <c r="AY22" s="3"/>
      <c r="AZ22" s="3"/>
      <c r="BA22" s="3"/>
      <c r="BB22" s="3"/>
      <c r="BC22" s="4"/>
      <c r="BD22" s="4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25"/>
      <c r="BX22" s="25"/>
      <c r="BY22" s="19"/>
      <c r="BZ22" s="20"/>
      <c r="CA22" s="6"/>
      <c r="CB22" s="6"/>
      <c r="CC22" s="6"/>
      <c r="CD22" s="6"/>
      <c r="CE22" s="6"/>
      <c r="CF22" s="6"/>
      <c r="CG22" s="128"/>
    </row>
    <row r="23" spans="1:85" s="2" customFormat="1" x14ac:dyDescent="0.2">
      <c r="A23" s="114"/>
      <c r="B23" s="114"/>
      <c r="C23" s="114"/>
      <c r="D23" s="114"/>
      <c r="E23" s="7"/>
      <c r="F23" s="7"/>
      <c r="G23" s="7"/>
      <c r="H23" s="1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13"/>
      <c r="AB23" s="6"/>
      <c r="AC23" s="6"/>
      <c r="AD23" s="6"/>
      <c r="AE23" s="6"/>
      <c r="AF23" s="6"/>
      <c r="AG23" s="6"/>
      <c r="AH23" s="6"/>
      <c r="AI23" s="6"/>
      <c r="AJ23" s="9"/>
      <c r="AK23" s="9"/>
      <c r="AL23" s="9"/>
      <c r="AM23" s="9"/>
      <c r="AN23" s="9"/>
      <c r="AO23" s="6"/>
      <c r="AP23" s="6"/>
      <c r="AQ23" s="6"/>
      <c r="AR23" s="6"/>
      <c r="AS23" s="6"/>
      <c r="AT23" s="6"/>
      <c r="AU23" s="6"/>
      <c r="AV23" s="6"/>
      <c r="AW23" s="6"/>
      <c r="AX23" s="113"/>
      <c r="AY23" s="3"/>
      <c r="AZ23" s="3"/>
      <c r="BA23" s="3"/>
      <c r="BB23" s="3"/>
      <c r="BC23" s="4"/>
      <c r="BD23" s="4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25"/>
      <c r="BX23" s="25"/>
      <c r="BY23" s="19"/>
      <c r="BZ23" s="20"/>
      <c r="CA23" s="6"/>
      <c r="CB23" s="6"/>
      <c r="CC23" s="6"/>
      <c r="CD23" s="6"/>
      <c r="CE23" s="6"/>
      <c r="CF23" s="6"/>
      <c r="CG23" s="128"/>
    </row>
    <row r="24" spans="1:85" s="2" customFormat="1" x14ac:dyDescent="0.2">
      <c r="A24" s="114"/>
      <c r="B24" s="114"/>
      <c r="C24" s="114"/>
      <c r="D24" s="114"/>
      <c r="E24" s="7"/>
      <c r="F24" s="7"/>
      <c r="G24" s="7"/>
      <c r="H24" s="1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13"/>
      <c r="AB24" s="6"/>
      <c r="AC24" s="6"/>
      <c r="AD24" s="6"/>
      <c r="AE24" s="6"/>
      <c r="AF24" s="6"/>
      <c r="AG24" s="6"/>
      <c r="AH24" s="6"/>
      <c r="AI24" s="6"/>
      <c r="AJ24" s="9"/>
      <c r="AK24" s="9"/>
      <c r="AL24" s="9"/>
      <c r="AM24" s="9"/>
      <c r="AN24" s="9"/>
      <c r="AO24" s="6"/>
      <c r="AP24" s="6"/>
      <c r="AQ24" s="6"/>
      <c r="AR24" s="6"/>
      <c r="AS24" s="6"/>
      <c r="AT24" s="6"/>
      <c r="AU24" s="6"/>
      <c r="AV24" s="6"/>
      <c r="AW24" s="6"/>
      <c r="AX24" s="113"/>
      <c r="AY24" s="3"/>
      <c r="AZ24" s="3"/>
      <c r="BA24" s="3"/>
      <c r="BB24" s="3"/>
      <c r="BC24" s="4"/>
      <c r="BD24" s="4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25"/>
      <c r="BX24" s="25"/>
      <c r="BY24" s="19"/>
      <c r="BZ24" s="20"/>
      <c r="CA24" s="6"/>
      <c r="CB24" s="6"/>
      <c r="CC24" s="6"/>
      <c r="CD24" s="6"/>
      <c r="CE24" s="6"/>
      <c r="CF24" s="6"/>
      <c r="CG24" s="128"/>
    </row>
    <row r="25" spans="1:85" s="2" customFormat="1" x14ac:dyDescent="0.2">
      <c r="A25" s="114"/>
      <c r="B25" s="114"/>
      <c r="C25" s="114"/>
      <c r="D25" s="114"/>
      <c r="E25" s="7"/>
      <c r="F25" s="7"/>
      <c r="G25" s="7"/>
      <c r="H25" s="1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13"/>
      <c r="AB25" s="6"/>
      <c r="AC25" s="6"/>
      <c r="AD25" s="6"/>
      <c r="AE25" s="6"/>
      <c r="AF25" s="6"/>
      <c r="AG25" s="6"/>
      <c r="AH25" s="6"/>
      <c r="AI25" s="6"/>
      <c r="AJ25" s="9"/>
      <c r="AK25" s="9"/>
      <c r="AL25" s="9"/>
      <c r="AM25" s="9"/>
      <c r="AN25" s="9"/>
      <c r="AO25" s="6"/>
      <c r="AP25" s="6"/>
      <c r="AQ25" s="6"/>
      <c r="AR25" s="6"/>
      <c r="AS25" s="6"/>
      <c r="AT25" s="6"/>
      <c r="AU25" s="6"/>
      <c r="AV25" s="6"/>
      <c r="AW25" s="6"/>
      <c r="AX25" s="113"/>
      <c r="AY25" s="3"/>
      <c r="AZ25" s="3"/>
      <c r="BA25" s="3"/>
      <c r="BB25" s="3"/>
      <c r="BC25" s="4"/>
      <c r="BD25" s="4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25"/>
      <c r="BX25" s="25"/>
      <c r="BY25" s="19"/>
      <c r="BZ25" s="20"/>
      <c r="CA25" s="6"/>
      <c r="CB25" s="6"/>
      <c r="CC25" s="6"/>
      <c r="CD25" s="6"/>
      <c r="CE25" s="6"/>
      <c r="CF25" s="6"/>
      <c r="CG25" s="128"/>
    </row>
    <row r="26" spans="1:85" s="2" customFormat="1" x14ac:dyDescent="0.2">
      <c r="A26" s="114"/>
      <c r="B26" s="114"/>
      <c r="C26" s="114"/>
      <c r="D26" s="114"/>
      <c r="E26" s="7"/>
      <c r="F26" s="7"/>
      <c r="G26" s="7"/>
      <c r="H26" s="13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13"/>
      <c r="AB26" s="6"/>
      <c r="AC26" s="6"/>
      <c r="AD26" s="6"/>
      <c r="AE26" s="6"/>
      <c r="AF26" s="6"/>
      <c r="AG26" s="6"/>
      <c r="AH26" s="6"/>
      <c r="AI26" s="6"/>
      <c r="AJ26" s="9"/>
      <c r="AK26" s="9"/>
      <c r="AL26" s="9"/>
      <c r="AM26" s="9"/>
      <c r="AN26" s="9"/>
      <c r="AO26" s="6"/>
      <c r="AP26" s="6"/>
      <c r="AQ26" s="6"/>
      <c r="AR26" s="6"/>
      <c r="AS26" s="6"/>
      <c r="AT26" s="6"/>
      <c r="AU26" s="6"/>
      <c r="AV26" s="6"/>
      <c r="AW26" s="6"/>
      <c r="AX26" s="113"/>
      <c r="AY26" s="3"/>
      <c r="AZ26" s="3"/>
      <c r="BA26" s="3"/>
      <c r="BB26" s="3"/>
      <c r="BC26" s="4"/>
      <c r="BD26" s="4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25"/>
      <c r="BX26" s="25"/>
      <c r="BY26" s="19"/>
      <c r="BZ26" s="20"/>
      <c r="CA26" s="6"/>
      <c r="CB26" s="6"/>
      <c r="CC26" s="6"/>
      <c r="CD26" s="6"/>
      <c r="CE26" s="6"/>
      <c r="CF26" s="6"/>
      <c r="CG26" s="128"/>
    </row>
    <row r="27" spans="1:85" s="2" customFormat="1" x14ac:dyDescent="0.2">
      <c r="A27" s="114"/>
      <c r="B27" s="114"/>
      <c r="C27" s="114"/>
      <c r="D27" s="114"/>
      <c r="E27" s="7"/>
      <c r="F27" s="7"/>
      <c r="G27" s="7"/>
      <c r="H27" s="1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13"/>
      <c r="AB27" s="6"/>
      <c r="AC27" s="6"/>
      <c r="AD27" s="6"/>
      <c r="AE27" s="6"/>
      <c r="AF27" s="6"/>
      <c r="AG27" s="6"/>
      <c r="AH27" s="6"/>
      <c r="AI27" s="6"/>
      <c r="AJ27" s="9"/>
      <c r="AK27" s="9"/>
      <c r="AL27" s="9"/>
      <c r="AM27" s="9"/>
      <c r="AN27" s="9"/>
      <c r="AO27" s="6"/>
      <c r="AP27" s="6"/>
      <c r="AQ27" s="6"/>
      <c r="AR27" s="6"/>
      <c r="AS27" s="6"/>
      <c r="AT27" s="6"/>
      <c r="AU27" s="6"/>
      <c r="AV27" s="6"/>
      <c r="AW27" s="6"/>
      <c r="AX27" s="113"/>
      <c r="AY27" s="3"/>
      <c r="AZ27" s="3"/>
      <c r="BA27" s="3"/>
      <c r="BB27" s="3"/>
      <c r="BC27" s="4"/>
      <c r="BD27" s="4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25"/>
      <c r="BX27" s="25"/>
      <c r="BY27" s="19"/>
      <c r="BZ27" s="20"/>
      <c r="CA27" s="6"/>
      <c r="CB27" s="6"/>
      <c r="CC27" s="6"/>
      <c r="CD27" s="6"/>
      <c r="CE27" s="6"/>
      <c r="CF27" s="6"/>
      <c r="CG27" s="128"/>
    </row>
    <row r="28" spans="1:85" s="2" customFormat="1" x14ac:dyDescent="0.2">
      <c r="A28" s="114"/>
      <c r="B28" s="114"/>
      <c r="C28" s="114"/>
      <c r="D28" s="114"/>
      <c r="E28" s="7"/>
      <c r="F28" s="7"/>
      <c r="G28" s="7"/>
      <c r="H28" s="1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13"/>
      <c r="AB28" s="6"/>
      <c r="AC28" s="6"/>
      <c r="AD28" s="6"/>
      <c r="AE28" s="6"/>
      <c r="AF28" s="6"/>
      <c r="AG28" s="6"/>
      <c r="AH28" s="6"/>
      <c r="AI28" s="6"/>
      <c r="AJ28" s="9"/>
      <c r="AK28" s="9"/>
      <c r="AL28" s="9"/>
      <c r="AM28" s="9"/>
      <c r="AN28" s="9"/>
      <c r="AO28" s="6"/>
      <c r="AP28" s="6"/>
      <c r="AQ28" s="6"/>
      <c r="AR28" s="6"/>
      <c r="AS28" s="6"/>
      <c r="AT28" s="6"/>
      <c r="AU28" s="6"/>
      <c r="AV28" s="6"/>
      <c r="AW28" s="6"/>
      <c r="AX28" s="113"/>
      <c r="AY28" s="3"/>
      <c r="AZ28" s="3"/>
      <c r="BA28" s="3"/>
      <c r="BB28" s="3"/>
      <c r="BC28" s="4"/>
      <c r="BD28" s="4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25"/>
      <c r="BX28" s="25"/>
      <c r="BY28" s="19"/>
      <c r="BZ28" s="20"/>
      <c r="CA28" s="6"/>
      <c r="CB28" s="6"/>
      <c r="CC28" s="6"/>
      <c r="CD28" s="6"/>
      <c r="CE28" s="6"/>
      <c r="CF28" s="6"/>
      <c r="CG28" s="128"/>
    </row>
    <row r="29" spans="1:85" s="2" customFormat="1" x14ac:dyDescent="0.2">
      <c r="A29" s="114"/>
      <c r="B29" s="114"/>
      <c r="C29" s="114"/>
      <c r="D29" s="114"/>
      <c r="E29" s="7"/>
      <c r="F29" s="7"/>
      <c r="G29" s="7"/>
      <c r="H29" s="1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13"/>
      <c r="AB29" s="6"/>
      <c r="AC29" s="6"/>
      <c r="AD29" s="6"/>
      <c r="AE29" s="6"/>
      <c r="AF29" s="6"/>
      <c r="AG29" s="6"/>
      <c r="AH29" s="6"/>
      <c r="AI29" s="6"/>
      <c r="AJ29" s="9"/>
      <c r="AK29" s="9"/>
      <c r="AL29" s="9"/>
      <c r="AM29" s="9"/>
      <c r="AN29" s="9"/>
      <c r="AO29" s="6"/>
      <c r="AP29" s="6"/>
      <c r="AQ29" s="6"/>
      <c r="AR29" s="6"/>
      <c r="AS29" s="6"/>
      <c r="AT29" s="6"/>
      <c r="AU29" s="6"/>
      <c r="AV29" s="6"/>
      <c r="AW29" s="6"/>
      <c r="AX29" s="113"/>
      <c r="AY29" s="3"/>
      <c r="AZ29" s="3"/>
      <c r="BA29" s="3"/>
      <c r="BB29" s="3"/>
      <c r="BC29" s="4"/>
      <c r="BD29" s="4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25"/>
      <c r="BX29" s="25"/>
      <c r="BY29" s="19"/>
      <c r="BZ29" s="20"/>
      <c r="CA29" s="6"/>
      <c r="CB29" s="6"/>
      <c r="CC29" s="6"/>
      <c r="CD29" s="6"/>
      <c r="CE29" s="6"/>
      <c r="CF29" s="6"/>
      <c r="CG29" s="128"/>
    </row>
    <row r="30" spans="1:85" s="2" customFormat="1" x14ac:dyDescent="0.2">
      <c r="A30" s="114"/>
      <c r="B30" s="114"/>
      <c r="C30" s="114"/>
      <c r="D30" s="114"/>
      <c r="E30" s="7"/>
      <c r="F30" s="7"/>
      <c r="G30" s="7"/>
      <c r="H30" s="1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113"/>
      <c r="AB30" s="6"/>
      <c r="AC30" s="6"/>
      <c r="AD30" s="6"/>
      <c r="AE30" s="6"/>
      <c r="AF30" s="6"/>
      <c r="AG30" s="6"/>
      <c r="AH30" s="6"/>
      <c r="AI30" s="6"/>
      <c r="AJ30" s="9"/>
      <c r="AK30" s="9"/>
      <c r="AL30" s="9"/>
      <c r="AM30" s="9"/>
      <c r="AN30" s="9"/>
      <c r="AO30" s="6"/>
      <c r="AP30" s="6"/>
      <c r="AQ30" s="6"/>
      <c r="AR30" s="6"/>
      <c r="AS30" s="6"/>
      <c r="AT30" s="6"/>
      <c r="AU30" s="6"/>
      <c r="AV30" s="6"/>
      <c r="AW30" s="6"/>
      <c r="AX30" s="113"/>
      <c r="AY30" s="3"/>
      <c r="AZ30" s="3"/>
      <c r="BA30" s="3"/>
      <c r="BB30" s="3"/>
      <c r="BC30" s="4"/>
      <c r="BD30" s="4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25"/>
      <c r="BX30" s="25"/>
      <c r="BY30" s="19"/>
      <c r="BZ30" s="20"/>
      <c r="CA30" s="6"/>
      <c r="CB30" s="6"/>
      <c r="CC30" s="6"/>
      <c r="CD30" s="6"/>
      <c r="CE30" s="6"/>
      <c r="CF30" s="6"/>
      <c r="CG30" s="128"/>
    </row>
    <row r="31" spans="1:85" s="2" customFormat="1" x14ac:dyDescent="0.2">
      <c r="A31" s="114"/>
      <c r="B31" s="114"/>
      <c r="C31" s="114"/>
      <c r="D31" s="114"/>
      <c r="E31" s="7"/>
      <c r="F31" s="7"/>
      <c r="G31" s="7"/>
      <c r="H31" s="1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13"/>
      <c r="AB31" s="6"/>
      <c r="AC31" s="6"/>
      <c r="AD31" s="6"/>
      <c r="AE31" s="6"/>
      <c r="AF31" s="6"/>
      <c r="AG31" s="6"/>
      <c r="AH31" s="6"/>
      <c r="AI31" s="6"/>
      <c r="AJ31" s="9"/>
      <c r="AK31" s="9"/>
      <c r="AL31" s="9"/>
      <c r="AM31" s="9"/>
      <c r="AN31" s="9"/>
      <c r="AO31" s="6"/>
      <c r="AP31" s="6"/>
      <c r="AQ31" s="6"/>
      <c r="AR31" s="6"/>
      <c r="AS31" s="6"/>
      <c r="AT31" s="6"/>
      <c r="AU31" s="6"/>
      <c r="AV31" s="6"/>
      <c r="AW31" s="6"/>
      <c r="AX31" s="113"/>
      <c r="AY31" s="3"/>
      <c r="AZ31" s="3"/>
      <c r="BA31" s="3"/>
      <c r="BB31" s="3"/>
      <c r="BC31" s="4"/>
      <c r="BD31" s="4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25"/>
      <c r="BX31" s="25"/>
      <c r="BY31" s="19"/>
      <c r="BZ31" s="20"/>
      <c r="CA31" s="6"/>
      <c r="CB31" s="6"/>
      <c r="CC31" s="6"/>
      <c r="CD31" s="6"/>
      <c r="CE31" s="6"/>
      <c r="CF31" s="6"/>
      <c r="CG31" s="128"/>
    </row>
    <row r="32" spans="1:85" s="2" customFormat="1" x14ac:dyDescent="0.2">
      <c r="A32" s="114"/>
      <c r="B32" s="114"/>
      <c r="C32" s="114"/>
      <c r="D32" s="114"/>
      <c r="E32" s="7"/>
      <c r="F32" s="7"/>
      <c r="G32" s="7"/>
      <c r="H32" s="1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13"/>
      <c r="AB32" s="6"/>
      <c r="AC32" s="6"/>
      <c r="AD32" s="6"/>
      <c r="AE32" s="6"/>
      <c r="AF32" s="6"/>
      <c r="AG32" s="6"/>
      <c r="AH32" s="6"/>
      <c r="AI32" s="6"/>
      <c r="AJ32" s="9"/>
      <c r="AK32" s="9"/>
      <c r="AL32" s="9"/>
      <c r="AM32" s="9"/>
      <c r="AN32" s="9"/>
      <c r="AO32" s="6"/>
      <c r="AP32" s="6"/>
      <c r="AQ32" s="6"/>
      <c r="AR32" s="6"/>
      <c r="AS32" s="6"/>
      <c r="AT32" s="6"/>
      <c r="AU32" s="6"/>
      <c r="AV32" s="6"/>
      <c r="AW32" s="6"/>
      <c r="AX32" s="113"/>
      <c r="AY32" s="3"/>
      <c r="AZ32" s="3"/>
      <c r="BA32" s="3"/>
      <c r="BB32" s="3"/>
      <c r="BC32" s="4"/>
      <c r="BD32" s="4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25"/>
      <c r="BX32" s="25"/>
      <c r="BY32" s="19"/>
      <c r="BZ32" s="20"/>
      <c r="CA32" s="6"/>
      <c r="CB32" s="6"/>
      <c r="CC32" s="6"/>
      <c r="CD32" s="6"/>
      <c r="CE32" s="6"/>
      <c r="CF32" s="6"/>
      <c r="CG32" s="128"/>
    </row>
    <row r="33" spans="1:85" s="2" customFormat="1" x14ac:dyDescent="0.2">
      <c r="A33" s="114"/>
      <c r="B33" s="114"/>
      <c r="C33" s="114"/>
      <c r="D33" s="114"/>
      <c r="E33" s="7"/>
      <c r="F33" s="7"/>
      <c r="G33" s="7"/>
      <c r="H33" s="1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13"/>
      <c r="AB33" s="6"/>
      <c r="AC33" s="6"/>
      <c r="AD33" s="6"/>
      <c r="AE33" s="6"/>
      <c r="AF33" s="6"/>
      <c r="AG33" s="6"/>
      <c r="AH33" s="6"/>
      <c r="AI33" s="6"/>
      <c r="AJ33" s="9"/>
      <c r="AK33" s="9"/>
      <c r="AL33" s="9"/>
      <c r="AM33" s="9"/>
      <c r="AN33" s="9"/>
      <c r="AO33" s="6"/>
      <c r="AP33" s="6"/>
      <c r="AQ33" s="6"/>
      <c r="AR33" s="6"/>
      <c r="AS33" s="6"/>
      <c r="AT33" s="6"/>
      <c r="AU33" s="6"/>
      <c r="AV33" s="6"/>
      <c r="AW33" s="6"/>
      <c r="AX33" s="113"/>
      <c r="AY33" s="3"/>
      <c r="AZ33" s="3"/>
      <c r="BA33" s="3"/>
      <c r="BB33" s="3"/>
      <c r="BC33" s="4"/>
      <c r="BD33" s="4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25"/>
      <c r="BX33" s="25"/>
      <c r="BY33" s="19"/>
      <c r="BZ33" s="20"/>
      <c r="CA33" s="6"/>
      <c r="CB33" s="6"/>
      <c r="CC33" s="6"/>
      <c r="CD33" s="6"/>
      <c r="CE33" s="6"/>
      <c r="CF33" s="6"/>
      <c r="CG33" s="128"/>
    </row>
    <row r="34" spans="1:85" s="2" customFormat="1" x14ac:dyDescent="0.2">
      <c r="A34" s="114"/>
      <c r="B34" s="114"/>
      <c r="C34" s="114"/>
      <c r="D34" s="114"/>
      <c r="E34" s="7"/>
      <c r="F34" s="7"/>
      <c r="G34" s="7"/>
      <c r="H34" s="13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13"/>
      <c r="AB34" s="6"/>
      <c r="AC34" s="6"/>
      <c r="AD34" s="6"/>
      <c r="AE34" s="6"/>
      <c r="AF34" s="6"/>
      <c r="AG34" s="6"/>
      <c r="AH34" s="6"/>
      <c r="AI34" s="6"/>
      <c r="AJ34" s="9"/>
      <c r="AK34" s="9"/>
      <c r="AL34" s="9"/>
      <c r="AM34" s="9"/>
      <c r="AN34" s="9"/>
      <c r="AO34" s="6"/>
      <c r="AP34" s="6"/>
      <c r="AQ34" s="6"/>
      <c r="AR34" s="6"/>
      <c r="AS34" s="6"/>
      <c r="AT34" s="6"/>
      <c r="AU34" s="6"/>
      <c r="AV34" s="6"/>
      <c r="AW34" s="6"/>
      <c r="AX34" s="113"/>
      <c r="AY34" s="3"/>
      <c r="AZ34" s="3"/>
      <c r="BA34" s="3"/>
      <c r="BB34" s="3"/>
      <c r="BC34" s="4"/>
      <c r="BD34" s="4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25"/>
      <c r="BX34" s="25"/>
      <c r="BY34" s="19"/>
      <c r="BZ34" s="20"/>
      <c r="CA34" s="6"/>
      <c r="CB34" s="6"/>
      <c r="CC34" s="6"/>
      <c r="CD34" s="6"/>
      <c r="CE34" s="6"/>
      <c r="CF34" s="6"/>
      <c r="CG34" s="128"/>
    </row>
    <row r="35" spans="1:85" s="2" customFormat="1" x14ac:dyDescent="0.2">
      <c r="A35" s="114"/>
      <c r="B35" s="114"/>
      <c r="C35" s="114"/>
      <c r="D35" s="114"/>
      <c r="E35" s="7"/>
      <c r="F35" s="7"/>
      <c r="G35" s="7"/>
      <c r="H35" s="13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13"/>
      <c r="AB35" s="6"/>
      <c r="AC35" s="6"/>
      <c r="AD35" s="6"/>
      <c r="AE35" s="6"/>
      <c r="AF35" s="6"/>
      <c r="AG35" s="6"/>
      <c r="AH35" s="6"/>
      <c r="AI35" s="6"/>
      <c r="AJ35" s="9"/>
      <c r="AK35" s="9"/>
      <c r="AL35" s="9"/>
      <c r="AM35" s="9"/>
      <c r="AN35" s="9"/>
      <c r="AO35" s="6"/>
      <c r="AP35" s="6"/>
      <c r="AQ35" s="6"/>
      <c r="AR35" s="6"/>
      <c r="AS35" s="6"/>
      <c r="AT35" s="6"/>
      <c r="AU35" s="6"/>
      <c r="AV35" s="6"/>
      <c r="AW35" s="6"/>
      <c r="AX35" s="113"/>
      <c r="AY35" s="3"/>
      <c r="AZ35" s="3"/>
      <c r="BA35" s="3"/>
      <c r="BB35" s="3"/>
      <c r="BC35" s="4"/>
      <c r="BD35" s="4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25"/>
      <c r="BX35" s="25"/>
      <c r="BY35" s="19"/>
      <c r="BZ35" s="20"/>
      <c r="CA35" s="6"/>
      <c r="CB35" s="6"/>
      <c r="CC35" s="6"/>
      <c r="CD35" s="6"/>
      <c r="CE35" s="6"/>
      <c r="CF35" s="6"/>
      <c r="CG35" s="128"/>
    </row>
    <row r="36" spans="1:85" s="2" customFormat="1" x14ac:dyDescent="0.2">
      <c r="A36" s="114"/>
      <c r="B36" s="114"/>
      <c r="C36" s="114"/>
      <c r="D36" s="114"/>
      <c r="E36" s="7"/>
      <c r="F36" s="7"/>
      <c r="G36" s="7"/>
      <c r="H36" s="13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13"/>
      <c r="AB36" s="6"/>
      <c r="AC36" s="6"/>
      <c r="AD36" s="6"/>
      <c r="AE36" s="6"/>
      <c r="AF36" s="6"/>
      <c r="AG36" s="6"/>
      <c r="AH36" s="6"/>
      <c r="AI36" s="6"/>
      <c r="AJ36" s="9"/>
      <c r="AK36" s="9"/>
      <c r="AL36" s="9"/>
      <c r="AM36" s="9"/>
      <c r="AN36" s="9"/>
      <c r="AO36" s="6"/>
      <c r="AP36" s="6"/>
      <c r="AQ36" s="6"/>
      <c r="AR36" s="6"/>
      <c r="AS36" s="6"/>
      <c r="AT36" s="6"/>
      <c r="AU36" s="6"/>
      <c r="AV36" s="6"/>
      <c r="AW36" s="6"/>
      <c r="AX36" s="113"/>
      <c r="AY36" s="3"/>
      <c r="AZ36" s="3"/>
      <c r="BA36" s="3"/>
      <c r="BB36" s="3"/>
      <c r="BC36" s="4"/>
      <c r="BD36" s="4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25"/>
      <c r="BX36" s="25"/>
      <c r="BY36" s="19"/>
      <c r="BZ36" s="20"/>
      <c r="CA36" s="6"/>
      <c r="CB36" s="6"/>
      <c r="CC36" s="6"/>
      <c r="CD36" s="6"/>
      <c r="CE36" s="6"/>
      <c r="CF36" s="6"/>
      <c r="CG36" s="128"/>
    </row>
    <row r="37" spans="1:85" s="2" customFormat="1" x14ac:dyDescent="0.2">
      <c r="A37" s="114"/>
      <c r="B37" s="114"/>
      <c r="C37" s="114"/>
      <c r="D37" s="114"/>
      <c r="E37" s="7"/>
      <c r="F37" s="7"/>
      <c r="G37" s="7"/>
      <c r="H37" s="1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13"/>
      <c r="AB37" s="6"/>
      <c r="AC37" s="6"/>
      <c r="AD37" s="6"/>
      <c r="AE37" s="6"/>
      <c r="AF37" s="6"/>
      <c r="AG37" s="6"/>
      <c r="AH37" s="6"/>
      <c r="AI37" s="6"/>
      <c r="AJ37" s="9"/>
      <c r="AK37" s="9"/>
      <c r="AL37" s="9"/>
      <c r="AM37" s="9"/>
      <c r="AN37" s="9"/>
      <c r="AO37" s="6"/>
      <c r="AP37" s="6"/>
      <c r="AQ37" s="6"/>
      <c r="AR37" s="6"/>
      <c r="AS37" s="6"/>
      <c r="AT37" s="6"/>
      <c r="AU37" s="6"/>
      <c r="AV37" s="6"/>
      <c r="AW37" s="6"/>
      <c r="AX37" s="113"/>
      <c r="AY37" s="3"/>
      <c r="AZ37" s="3"/>
      <c r="BA37" s="3"/>
      <c r="BB37" s="3"/>
      <c r="BC37" s="4"/>
      <c r="BD37" s="4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25"/>
      <c r="BX37" s="25"/>
      <c r="BY37" s="19"/>
      <c r="BZ37" s="20"/>
      <c r="CA37" s="6"/>
      <c r="CB37" s="6"/>
      <c r="CC37" s="6"/>
      <c r="CD37" s="6"/>
      <c r="CE37" s="6"/>
      <c r="CF37" s="6"/>
      <c r="CG37" s="128"/>
    </row>
    <row r="38" spans="1:85" s="2" customFormat="1" x14ac:dyDescent="0.2">
      <c r="A38" s="114"/>
      <c r="B38" s="114"/>
      <c r="C38" s="114"/>
      <c r="D38" s="114"/>
      <c r="E38" s="7"/>
      <c r="F38" s="7"/>
      <c r="G38" s="7"/>
      <c r="H38" s="1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13"/>
      <c r="AB38" s="6"/>
      <c r="AC38" s="6"/>
      <c r="AD38" s="6"/>
      <c r="AE38" s="6"/>
      <c r="AF38" s="6"/>
      <c r="AG38" s="6"/>
      <c r="AH38" s="6"/>
      <c r="AI38" s="6"/>
      <c r="AJ38" s="9"/>
      <c r="AK38" s="9"/>
      <c r="AL38" s="9"/>
      <c r="AM38" s="9"/>
      <c r="AN38" s="9"/>
      <c r="AO38" s="6"/>
      <c r="AP38" s="6"/>
      <c r="AQ38" s="6"/>
      <c r="AR38" s="6"/>
      <c r="AS38" s="6"/>
      <c r="AT38" s="6"/>
      <c r="AU38" s="6"/>
      <c r="AV38" s="6"/>
      <c r="AW38" s="6"/>
      <c r="AX38" s="113"/>
      <c r="AY38" s="3"/>
      <c r="AZ38" s="3"/>
      <c r="BA38" s="3"/>
      <c r="BB38" s="3"/>
      <c r="BC38" s="4"/>
      <c r="BD38" s="4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25"/>
      <c r="BX38" s="25"/>
      <c r="BY38" s="19"/>
      <c r="BZ38" s="20"/>
      <c r="CA38" s="6"/>
      <c r="CB38" s="6"/>
      <c r="CC38" s="6"/>
      <c r="CD38" s="6"/>
      <c r="CE38" s="6"/>
      <c r="CF38" s="6"/>
      <c r="CG38" s="128"/>
    </row>
    <row r="39" spans="1:85" s="2" customFormat="1" x14ac:dyDescent="0.2">
      <c r="A39" s="114"/>
      <c r="B39" s="114"/>
      <c r="C39" s="114"/>
      <c r="D39" s="114"/>
      <c r="E39" s="7"/>
      <c r="F39" s="7"/>
      <c r="G39" s="7"/>
      <c r="H39" s="1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13"/>
      <c r="AB39" s="6"/>
      <c r="AC39" s="6"/>
      <c r="AD39" s="6"/>
      <c r="AE39" s="6"/>
      <c r="AF39" s="6"/>
      <c r="AG39" s="6"/>
      <c r="AH39" s="6"/>
      <c r="AI39" s="6"/>
      <c r="AJ39" s="9"/>
      <c r="AK39" s="9"/>
      <c r="AL39" s="9"/>
      <c r="AM39" s="9"/>
      <c r="AN39" s="9"/>
      <c r="AO39" s="6"/>
      <c r="AP39" s="6"/>
      <c r="AQ39" s="6"/>
      <c r="AR39" s="6"/>
      <c r="AS39" s="6"/>
      <c r="AT39" s="6"/>
      <c r="AU39" s="6"/>
      <c r="AV39" s="6"/>
      <c r="AW39" s="6"/>
      <c r="AX39" s="113"/>
      <c r="AY39" s="3"/>
      <c r="AZ39" s="3"/>
      <c r="BA39" s="3"/>
      <c r="BB39" s="3"/>
      <c r="BC39" s="4"/>
      <c r="BD39" s="4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25"/>
      <c r="BX39" s="25"/>
      <c r="BY39" s="19"/>
      <c r="BZ39" s="20"/>
      <c r="CA39" s="6"/>
      <c r="CB39" s="6"/>
      <c r="CC39" s="6"/>
      <c r="CD39" s="6"/>
      <c r="CE39" s="6"/>
      <c r="CF39" s="6"/>
      <c r="CG39" s="128"/>
    </row>
    <row r="40" spans="1:85" s="2" customFormat="1" x14ac:dyDescent="0.2">
      <c r="A40" s="114"/>
      <c r="B40" s="114"/>
      <c r="C40" s="114"/>
      <c r="D40" s="114"/>
      <c r="E40" s="7"/>
      <c r="F40" s="7"/>
      <c r="G40" s="7"/>
      <c r="H40" s="1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13"/>
      <c r="AB40" s="6"/>
      <c r="AC40" s="6"/>
      <c r="AD40" s="6"/>
      <c r="AE40" s="6"/>
      <c r="AF40" s="6"/>
      <c r="AG40" s="6"/>
      <c r="AH40" s="6"/>
      <c r="AI40" s="6"/>
      <c r="AJ40" s="9"/>
      <c r="AK40" s="9"/>
      <c r="AL40" s="9"/>
      <c r="AM40" s="9"/>
      <c r="AN40" s="9"/>
      <c r="AO40" s="6"/>
      <c r="AP40" s="6"/>
      <c r="AQ40" s="6"/>
      <c r="AR40" s="6"/>
      <c r="AS40" s="6"/>
      <c r="AT40" s="6"/>
      <c r="AU40" s="6"/>
      <c r="AV40" s="6"/>
      <c r="AW40" s="6"/>
      <c r="AX40" s="113"/>
      <c r="AY40" s="3"/>
      <c r="AZ40" s="3"/>
      <c r="BA40" s="3"/>
      <c r="BB40" s="3"/>
      <c r="BC40" s="4"/>
      <c r="BD40" s="4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25"/>
      <c r="BX40" s="25"/>
      <c r="BY40" s="19"/>
      <c r="BZ40" s="20"/>
      <c r="CA40" s="6"/>
      <c r="CB40" s="6"/>
      <c r="CC40" s="6"/>
      <c r="CD40" s="6"/>
      <c r="CE40" s="6"/>
      <c r="CF40" s="6"/>
      <c r="CG40" s="128"/>
    </row>
    <row r="41" spans="1:85" s="2" customFormat="1" x14ac:dyDescent="0.2">
      <c r="A41" s="114"/>
      <c r="B41" s="114"/>
      <c r="C41" s="114"/>
      <c r="D41" s="114"/>
      <c r="E41" s="7"/>
      <c r="F41" s="7"/>
      <c r="G41" s="7"/>
      <c r="H41" s="1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13"/>
      <c r="AB41" s="6"/>
      <c r="AC41" s="6"/>
      <c r="AD41" s="6"/>
      <c r="AE41" s="6"/>
      <c r="AF41" s="6"/>
      <c r="AG41" s="6"/>
      <c r="AH41" s="6"/>
      <c r="AI41" s="6"/>
      <c r="AJ41" s="9"/>
      <c r="AK41" s="9"/>
      <c r="AL41" s="9"/>
      <c r="AM41" s="9"/>
      <c r="AN41" s="9"/>
      <c r="AO41" s="6"/>
      <c r="AP41" s="6"/>
      <c r="AQ41" s="6"/>
      <c r="AR41" s="6"/>
      <c r="AS41" s="6"/>
      <c r="AT41" s="6"/>
      <c r="AU41" s="6"/>
      <c r="AV41" s="6"/>
      <c r="AW41" s="6"/>
      <c r="AX41" s="113"/>
      <c r="AY41" s="3"/>
      <c r="AZ41" s="3"/>
      <c r="BA41" s="3"/>
      <c r="BB41" s="3"/>
      <c r="BC41" s="4"/>
      <c r="BD41" s="4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25"/>
      <c r="BX41" s="25"/>
      <c r="BY41" s="19"/>
      <c r="BZ41" s="20"/>
      <c r="CA41" s="6"/>
      <c r="CB41" s="6"/>
      <c r="CC41" s="6"/>
      <c r="CD41" s="6"/>
      <c r="CE41" s="6"/>
      <c r="CF41" s="6"/>
      <c r="CG41" s="128"/>
    </row>
    <row r="42" spans="1:85" s="2" customFormat="1" x14ac:dyDescent="0.2">
      <c r="A42" s="114"/>
      <c r="B42" s="114"/>
      <c r="C42" s="114"/>
      <c r="D42" s="114"/>
      <c r="E42" s="7"/>
      <c r="F42" s="7"/>
      <c r="G42" s="7"/>
      <c r="H42" s="1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13"/>
      <c r="AB42" s="6"/>
      <c r="AC42" s="6"/>
      <c r="AD42" s="6"/>
      <c r="AE42" s="6"/>
      <c r="AF42" s="6"/>
      <c r="AG42" s="6"/>
      <c r="AH42" s="6"/>
      <c r="AI42" s="6"/>
      <c r="AJ42" s="9"/>
      <c r="AK42" s="9"/>
      <c r="AL42" s="9"/>
      <c r="AM42" s="9"/>
      <c r="AN42" s="9"/>
      <c r="AO42" s="6"/>
      <c r="AP42" s="6"/>
      <c r="AQ42" s="6"/>
      <c r="AR42" s="6"/>
      <c r="AS42" s="6"/>
      <c r="AT42" s="6"/>
      <c r="AU42" s="6"/>
      <c r="AV42" s="6"/>
      <c r="AW42" s="6"/>
      <c r="AX42" s="113"/>
      <c r="AY42" s="3"/>
      <c r="AZ42" s="3"/>
      <c r="BA42" s="3"/>
      <c r="BB42" s="3"/>
      <c r="BC42" s="4"/>
      <c r="BD42" s="4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25"/>
      <c r="BX42" s="25"/>
      <c r="BY42" s="19"/>
      <c r="BZ42" s="20"/>
      <c r="CA42" s="6"/>
      <c r="CB42" s="6"/>
      <c r="CC42" s="6"/>
      <c r="CD42" s="6"/>
      <c r="CE42" s="6"/>
      <c r="CF42" s="6"/>
      <c r="CG42" s="128"/>
    </row>
    <row r="43" spans="1:85" s="2" customFormat="1" x14ac:dyDescent="0.2">
      <c r="A43" s="114"/>
      <c r="B43" s="114"/>
      <c r="C43" s="114"/>
      <c r="D43" s="114"/>
      <c r="E43" s="7"/>
      <c r="F43" s="7"/>
      <c r="G43" s="7"/>
      <c r="H43" s="1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13"/>
      <c r="AB43" s="6"/>
      <c r="AC43" s="6"/>
      <c r="AD43" s="6"/>
      <c r="AE43" s="6"/>
      <c r="AF43" s="6"/>
      <c r="AG43" s="6"/>
      <c r="AH43" s="6"/>
      <c r="AI43" s="6"/>
      <c r="AJ43" s="9"/>
      <c r="AK43" s="9"/>
      <c r="AL43" s="9"/>
      <c r="AM43" s="9"/>
      <c r="AN43" s="9"/>
      <c r="AO43" s="6"/>
      <c r="AP43" s="6"/>
      <c r="AQ43" s="6"/>
      <c r="AR43" s="6"/>
      <c r="AS43" s="6"/>
      <c r="AT43" s="6"/>
      <c r="AU43" s="6"/>
      <c r="AV43" s="6"/>
      <c r="AW43" s="6"/>
      <c r="AX43" s="113"/>
      <c r="AY43" s="3"/>
      <c r="AZ43" s="3"/>
      <c r="BA43" s="3"/>
      <c r="BB43" s="3"/>
      <c r="BC43" s="4"/>
      <c r="BD43" s="4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25"/>
      <c r="BX43" s="25"/>
      <c r="BY43" s="19"/>
      <c r="BZ43" s="20"/>
      <c r="CA43" s="6"/>
      <c r="CB43" s="6"/>
      <c r="CC43" s="6"/>
      <c r="CD43" s="6"/>
      <c r="CE43" s="6"/>
      <c r="CF43" s="6"/>
      <c r="CG43" s="128"/>
    </row>
    <row r="44" spans="1:85" s="2" customFormat="1" x14ac:dyDescent="0.2">
      <c r="A44" s="114"/>
      <c r="B44" s="114"/>
      <c r="C44" s="114"/>
      <c r="D44" s="114"/>
      <c r="E44" s="7"/>
      <c r="F44" s="7"/>
      <c r="G44" s="7"/>
      <c r="H44" s="1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13"/>
      <c r="AB44" s="6"/>
      <c r="AC44" s="6"/>
      <c r="AD44" s="6"/>
      <c r="AE44" s="6"/>
      <c r="AF44" s="6"/>
      <c r="AG44" s="6"/>
      <c r="AH44" s="6"/>
      <c r="AI44" s="6"/>
      <c r="AJ44" s="9"/>
      <c r="AK44" s="9"/>
      <c r="AL44" s="9"/>
      <c r="AM44" s="9"/>
      <c r="AN44" s="9"/>
      <c r="AO44" s="6"/>
      <c r="AP44" s="6"/>
      <c r="AQ44" s="6"/>
      <c r="AR44" s="6"/>
      <c r="AS44" s="6"/>
      <c r="AT44" s="6"/>
      <c r="AU44" s="6"/>
      <c r="AV44" s="6"/>
      <c r="AW44" s="6"/>
      <c r="AX44" s="113"/>
      <c r="AY44" s="3"/>
      <c r="AZ44" s="3"/>
      <c r="BA44" s="3"/>
      <c r="BB44" s="3"/>
      <c r="BC44" s="4"/>
      <c r="BD44" s="4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25"/>
      <c r="BX44" s="25"/>
      <c r="BY44" s="19"/>
      <c r="BZ44" s="20"/>
      <c r="CA44" s="6"/>
      <c r="CB44" s="6"/>
      <c r="CC44" s="6"/>
      <c r="CD44" s="6"/>
      <c r="CE44" s="6"/>
      <c r="CF44" s="6"/>
      <c r="CG44" s="128"/>
    </row>
    <row r="45" spans="1:85" s="2" customFormat="1" x14ac:dyDescent="0.2">
      <c r="A45" s="114"/>
      <c r="B45" s="114"/>
      <c r="C45" s="114"/>
      <c r="D45" s="114"/>
      <c r="E45" s="7"/>
      <c r="F45" s="7"/>
      <c r="G45" s="7"/>
      <c r="H45" s="1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13"/>
      <c r="AB45" s="6"/>
      <c r="AC45" s="6"/>
      <c r="AD45" s="6"/>
      <c r="AE45" s="6"/>
      <c r="AF45" s="6"/>
      <c r="AG45" s="6"/>
      <c r="AH45" s="6"/>
      <c r="AI45" s="6"/>
      <c r="AJ45" s="9"/>
      <c r="AK45" s="9"/>
      <c r="AL45" s="9"/>
      <c r="AM45" s="9"/>
      <c r="AN45" s="9"/>
      <c r="AO45" s="6"/>
      <c r="AP45" s="6"/>
      <c r="AQ45" s="6"/>
      <c r="AR45" s="6"/>
      <c r="AS45" s="6"/>
      <c r="AT45" s="6"/>
      <c r="AU45" s="6"/>
      <c r="AV45" s="6"/>
      <c r="AW45" s="6"/>
      <c r="AX45" s="113"/>
      <c r="AY45" s="3"/>
      <c r="AZ45" s="3"/>
      <c r="BA45" s="3"/>
      <c r="BB45" s="3"/>
      <c r="BC45" s="4"/>
      <c r="BD45" s="4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25"/>
      <c r="BX45" s="25"/>
      <c r="BY45" s="19"/>
      <c r="BZ45" s="20"/>
      <c r="CA45" s="6"/>
      <c r="CB45" s="6"/>
      <c r="CC45" s="6"/>
      <c r="CD45" s="6"/>
      <c r="CE45" s="6"/>
      <c r="CF45" s="6"/>
      <c r="CG45" s="128"/>
    </row>
    <row r="46" spans="1:85" s="2" customFormat="1" x14ac:dyDescent="0.2">
      <c r="A46" s="114"/>
      <c r="B46" s="114"/>
      <c r="C46" s="114"/>
      <c r="D46" s="114"/>
      <c r="E46" s="7"/>
      <c r="F46" s="7"/>
      <c r="G46" s="7"/>
      <c r="H46" s="1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13"/>
      <c r="AB46" s="6"/>
      <c r="AC46" s="6"/>
      <c r="AD46" s="6"/>
      <c r="AE46" s="6"/>
      <c r="AF46" s="6"/>
      <c r="AG46" s="6"/>
      <c r="AH46" s="6"/>
      <c r="AI46" s="6"/>
      <c r="AJ46" s="9"/>
      <c r="AK46" s="9"/>
      <c r="AL46" s="9"/>
      <c r="AM46" s="9"/>
      <c r="AN46" s="9"/>
      <c r="AO46" s="6"/>
      <c r="AP46" s="6"/>
      <c r="AQ46" s="6"/>
      <c r="AR46" s="6"/>
      <c r="AS46" s="6"/>
      <c r="AT46" s="6"/>
      <c r="AU46" s="6"/>
      <c r="AV46" s="6"/>
      <c r="AW46" s="6"/>
      <c r="AX46" s="113"/>
      <c r="AY46" s="3"/>
      <c r="AZ46" s="3"/>
      <c r="BA46" s="3"/>
      <c r="BB46" s="3"/>
      <c r="BC46" s="4"/>
      <c r="BD46" s="4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25"/>
      <c r="BX46" s="25"/>
      <c r="BY46" s="19"/>
      <c r="BZ46" s="20"/>
      <c r="CA46" s="6"/>
      <c r="CB46" s="6"/>
      <c r="CC46" s="6"/>
      <c r="CD46" s="6"/>
      <c r="CE46" s="6"/>
      <c r="CF46" s="6"/>
      <c r="CG46" s="128"/>
    </row>
    <row r="47" spans="1:85" s="2" customFormat="1" x14ac:dyDescent="0.2">
      <c r="A47" s="114"/>
      <c r="B47" s="114"/>
      <c r="C47" s="114"/>
      <c r="D47" s="114"/>
      <c r="E47" s="7"/>
      <c r="F47" s="7"/>
      <c r="G47" s="7"/>
      <c r="H47" s="1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13"/>
      <c r="AB47" s="6"/>
      <c r="AC47" s="6"/>
      <c r="AD47" s="6"/>
      <c r="AE47" s="6"/>
      <c r="AF47" s="6"/>
      <c r="AG47" s="6"/>
      <c r="AH47" s="6"/>
      <c r="AI47" s="6"/>
      <c r="AJ47" s="9"/>
      <c r="AK47" s="9"/>
      <c r="AL47" s="9"/>
      <c r="AM47" s="9"/>
      <c r="AN47" s="9"/>
      <c r="AO47" s="6"/>
      <c r="AP47" s="6"/>
      <c r="AQ47" s="6"/>
      <c r="AR47" s="6"/>
      <c r="AS47" s="6"/>
      <c r="AT47" s="6"/>
      <c r="AU47" s="6"/>
      <c r="AV47" s="6"/>
      <c r="AW47" s="6"/>
      <c r="AX47" s="113"/>
      <c r="AY47" s="3"/>
      <c r="AZ47" s="3"/>
      <c r="BA47" s="3"/>
      <c r="BB47" s="3"/>
      <c r="BC47" s="4"/>
      <c r="BD47" s="4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25"/>
      <c r="BX47" s="25"/>
      <c r="BY47" s="19"/>
      <c r="BZ47" s="20"/>
      <c r="CA47" s="6"/>
      <c r="CB47" s="6"/>
      <c r="CC47" s="6"/>
      <c r="CD47" s="6"/>
      <c r="CE47" s="6"/>
      <c r="CF47" s="6"/>
      <c r="CG47" s="128"/>
    </row>
    <row r="48" spans="1:85" s="2" customFormat="1" x14ac:dyDescent="0.2">
      <c r="A48" s="114"/>
      <c r="B48" s="114"/>
      <c r="C48" s="114"/>
      <c r="D48" s="114"/>
      <c r="E48" s="7"/>
      <c r="F48" s="7"/>
      <c r="G48" s="7"/>
      <c r="H48" s="1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13"/>
      <c r="AB48" s="6"/>
      <c r="AC48" s="6"/>
      <c r="AD48" s="6"/>
      <c r="AE48" s="6"/>
      <c r="AF48" s="6"/>
      <c r="AG48" s="6"/>
      <c r="AH48" s="6"/>
      <c r="AI48" s="6"/>
      <c r="AJ48" s="9"/>
      <c r="AK48" s="9"/>
      <c r="AL48" s="9"/>
      <c r="AM48" s="9"/>
      <c r="AN48" s="9"/>
      <c r="AO48" s="6"/>
      <c r="AP48" s="6"/>
      <c r="AQ48" s="6"/>
      <c r="AR48" s="6"/>
      <c r="AS48" s="6"/>
      <c r="AT48" s="6"/>
      <c r="AU48" s="6"/>
      <c r="AV48" s="6"/>
      <c r="AW48" s="6"/>
      <c r="AX48" s="113"/>
      <c r="AY48" s="3"/>
      <c r="AZ48" s="3"/>
      <c r="BA48" s="3"/>
      <c r="BB48" s="3"/>
      <c r="BC48" s="4"/>
      <c r="BD48" s="4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25"/>
      <c r="BX48" s="25"/>
      <c r="BY48" s="19"/>
      <c r="BZ48" s="20"/>
      <c r="CA48" s="6"/>
      <c r="CB48" s="6"/>
      <c r="CC48" s="6"/>
      <c r="CD48" s="6"/>
      <c r="CE48" s="6"/>
      <c r="CF48" s="6"/>
      <c r="CG48" s="128"/>
    </row>
    <row r="49" spans="1:85" s="2" customFormat="1" x14ac:dyDescent="0.2">
      <c r="A49" s="114"/>
      <c r="B49" s="114"/>
      <c r="C49" s="114"/>
      <c r="D49" s="114"/>
      <c r="E49" s="7"/>
      <c r="F49" s="7"/>
      <c r="G49" s="7"/>
      <c r="H49" s="13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13"/>
      <c r="AB49" s="6"/>
      <c r="AC49" s="6"/>
      <c r="AD49" s="6"/>
      <c r="AE49" s="6"/>
      <c r="AF49" s="6"/>
      <c r="AG49" s="6"/>
      <c r="AH49" s="6"/>
      <c r="AI49" s="6"/>
      <c r="AJ49" s="9"/>
      <c r="AK49" s="9"/>
      <c r="AL49" s="9"/>
      <c r="AM49" s="9"/>
      <c r="AN49" s="9"/>
      <c r="AO49" s="6"/>
      <c r="AP49" s="6"/>
      <c r="AQ49" s="6"/>
      <c r="AR49" s="6"/>
      <c r="AS49" s="6"/>
      <c r="AT49" s="6"/>
      <c r="AU49" s="6"/>
      <c r="AV49" s="6"/>
      <c r="AW49" s="6"/>
      <c r="AX49" s="113"/>
      <c r="AY49" s="3"/>
      <c r="AZ49" s="3"/>
      <c r="BA49" s="3"/>
      <c r="BB49" s="3"/>
      <c r="BC49" s="4"/>
      <c r="BD49" s="4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25"/>
      <c r="BX49" s="25"/>
      <c r="BY49" s="19"/>
      <c r="BZ49" s="20"/>
      <c r="CA49" s="6"/>
      <c r="CB49" s="6"/>
      <c r="CC49" s="6"/>
      <c r="CD49" s="6"/>
      <c r="CE49" s="6"/>
      <c r="CF49" s="6"/>
      <c r="CG49" s="128"/>
    </row>
    <row r="50" spans="1:85" s="2" customFormat="1" x14ac:dyDescent="0.2">
      <c r="A50" s="114"/>
      <c r="B50" s="114"/>
      <c r="C50" s="114"/>
      <c r="D50" s="114"/>
      <c r="E50" s="7"/>
      <c r="F50" s="7"/>
      <c r="G50" s="7"/>
      <c r="H50" s="13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13"/>
      <c r="AB50" s="6"/>
      <c r="AC50" s="6"/>
      <c r="AD50" s="6"/>
      <c r="AE50" s="6"/>
      <c r="AF50" s="6"/>
      <c r="AG50" s="6"/>
      <c r="AH50" s="6"/>
      <c r="AI50" s="6"/>
      <c r="AJ50" s="9"/>
      <c r="AK50" s="9"/>
      <c r="AL50" s="9"/>
      <c r="AM50" s="9"/>
      <c r="AN50" s="9"/>
      <c r="AO50" s="6"/>
      <c r="AP50" s="6"/>
      <c r="AQ50" s="6"/>
      <c r="AR50" s="6"/>
      <c r="AS50" s="6"/>
      <c r="AT50" s="6"/>
      <c r="AU50" s="6"/>
      <c r="AV50" s="6"/>
      <c r="AW50" s="6"/>
      <c r="AX50" s="113"/>
      <c r="AY50" s="3"/>
      <c r="AZ50" s="3"/>
      <c r="BA50" s="3"/>
      <c r="BB50" s="3"/>
      <c r="BC50" s="4"/>
      <c r="BD50" s="4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25"/>
      <c r="BX50" s="25"/>
      <c r="BY50" s="19"/>
      <c r="BZ50" s="20"/>
      <c r="CA50" s="6"/>
      <c r="CB50" s="6"/>
      <c r="CC50" s="6"/>
      <c r="CD50" s="6"/>
      <c r="CE50" s="6"/>
      <c r="CF50" s="6"/>
      <c r="CG50" s="128"/>
    </row>
    <row r="51" spans="1:85" s="2" customFormat="1" x14ac:dyDescent="0.2">
      <c r="A51" s="114"/>
      <c r="B51" s="114"/>
      <c r="C51" s="114"/>
      <c r="D51" s="114"/>
      <c r="E51" s="7"/>
      <c r="F51" s="7"/>
      <c r="G51" s="7"/>
      <c r="H51" s="1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13"/>
      <c r="AB51" s="6"/>
      <c r="AC51" s="6"/>
      <c r="AD51" s="6"/>
      <c r="AE51" s="6"/>
      <c r="AF51" s="6"/>
      <c r="AG51" s="6"/>
      <c r="AH51" s="6"/>
      <c r="AI51" s="6"/>
      <c r="AJ51" s="9"/>
      <c r="AK51" s="9"/>
      <c r="AL51" s="9"/>
      <c r="AM51" s="9"/>
      <c r="AN51" s="9"/>
      <c r="AO51" s="6"/>
      <c r="AP51" s="6"/>
      <c r="AQ51" s="6"/>
      <c r="AR51" s="6"/>
      <c r="AS51" s="6"/>
      <c r="AT51" s="6"/>
      <c r="AU51" s="6"/>
      <c r="AV51" s="6"/>
      <c r="AW51" s="6"/>
      <c r="AX51" s="113"/>
      <c r="AY51" s="3"/>
      <c r="AZ51" s="3"/>
      <c r="BA51" s="3"/>
      <c r="BB51" s="3"/>
      <c r="BC51" s="4"/>
      <c r="BD51" s="4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25"/>
      <c r="BX51" s="25"/>
      <c r="BY51" s="19"/>
      <c r="BZ51" s="20"/>
      <c r="CA51" s="6"/>
      <c r="CB51" s="6"/>
      <c r="CC51" s="6"/>
      <c r="CD51" s="6"/>
      <c r="CE51" s="6"/>
      <c r="CF51" s="6"/>
      <c r="CG51" s="128"/>
    </row>
    <row r="52" spans="1:85" s="2" customFormat="1" x14ac:dyDescent="0.2">
      <c r="A52" s="114"/>
      <c r="B52" s="114"/>
      <c r="C52" s="114"/>
      <c r="D52" s="114"/>
      <c r="E52" s="7"/>
      <c r="F52" s="7"/>
      <c r="G52" s="7"/>
      <c r="H52" s="1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13"/>
      <c r="AB52" s="6"/>
      <c r="AC52" s="6"/>
      <c r="AD52" s="6"/>
      <c r="AE52" s="6"/>
      <c r="AF52" s="6"/>
      <c r="AG52" s="6"/>
      <c r="AH52" s="6"/>
      <c r="AI52" s="6"/>
      <c r="AJ52" s="9"/>
      <c r="AK52" s="9"/>
      <c r="AL52" s="9"/>
      <c r="AM52" s="9"/>
      <c r="AN52" s="9"/>
      <c r="AO52" s="6"/>
      <c r="AP52" s="6"/>
      <c r="AQ52" s="6"/>
      <c r="AR52" s="6"/>
      <c r="AS52" s="6"/>
      <c r="AT52" s="6"/>
      <c r="AU52" s="6"/>
      <c r="AV52" s="6"/>
      <c r="AW52" s="6"/>
      <c r="AX52" s="113"/>
      <c r="AY52" s="3"/>
      <c r="AZ52" s="3"/>
      <c r="BA52" s="3"/>
      <c r="BB52" s="3"/>
      <c r="BC52" s="4"/>
      <c r="BD52" s="4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25"/>
      <c r="BX52" s="25"/>
      <c r="BY52" s="19"/>
      <c r="BZ52" s="20"/>
      <c r="CA52" s="6"/>
      <c r="CB52" s="6"/>
      <c r="CC52" s="6"/>
      <c r="CD52" s="6"/>
      <c r="CE52" s="6"/>
      <c r="CF52" s="6"/>
      <c r="CG52" s="128"/>
    </row>
    <row r="53" spans="1:85" s="2" customFormat="1" x14ac:dyDescent="0.2">
      <c r="A53" s="114"/>
      <c r="B53" s="114"/>
      <c r="C53" s="114"/>
      <c r="D53" s="114"/>
      <c r="E53" s="7"/>
      <c r="F53" s="7"/>
      <c r="G53" s="7"/>
      <c r="H53" s="1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13"/>
      <c r="AB53" s="6"/>
      <c r="AC53" s="6"/>
      <c r="AD53" s="6"/>
      <c r="AE53" s="6"/>
      <c r="AF53" s="6"/>
      <c r="AG53" s="6"/>
      <c r="AH53" s="6"/>
      <c r="AI53" s="6"/>
      <c r="AJ53" s="9"/>
      <c r="AK53" s="9"/>
      <c r="AL53" s="9"/>
      <c r="AM53" s="9"/>
      <c r="AN53" s="9"/>
      <c r="AO53" s="6"/>
      <c r="AP53" s="6"/>
      <c r="AQ53" s="6"/>
      <c r="AR53" s="6"/>
      <c r="AS53" s="6"/>
      <c r="AT53" s="6"/>
      <c r="AU53" s="6"/>
      <c r="AV53" s="6"/>
      <c r="AW53" s="6"/>
      <c r="AX53" s="113"/>
      <c r="AY53" s="3"/>
      <c r="AZ53" s="3"/>
      <c r="BA53" s="3"/>
      <c r="BB53" s="3"/>
      <c r="BC53" s="4"/>
      <c r="BD53" s="4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25"/>
      <c r="BX53" s="25"/>
      <c r="BY53" s="19"/>
      <c r="BZ53" s="20"/>
      <c r="CA53" s="6"/>
      <c r="CB53" s="6"/>
      <c r="CC53" s="6"/>
      <c r="CD53" s="6"/>
      <c r="CE53" s="6"/>
      <c r="CF53" s="6"/>
      <c r="CG53" s="128"/>
    </row>
    <row r="54" spans="1:85" s="2" customFormat="1" x14ac:dyDescent="0.2">
      <c r="A54" s="114"/>
      <c r="B54" s="114"/>
      <c r="C54" s="114"/>
      <c r="D54" s="114"/>
      <c r="E54" s="7"/>
      <c r="F54" s="7"/>
      <c r="G54" s="7"/>
      <c r="H54" s="1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13"/>
      <c r="AB54" s="6"/>
      <c r="AC54" s="6"/>
      <c r="AD54" s="6"/>
      <c r="AE54" s="6"/>
      <c r="AF54" s="6"/>
      <c r="AG54" s="6"/>
      <c r="AH54" s="6"/>
      <c r="AI54" s="6"/>
      <c r="AJ54" s="9"/>
      <c r="AK54" s="9"/>
      <c r="AL54" s="9"/>
      <c r="AM54" s="9"/>
      <c r="AN54" s="9"/>
      <c r="AO54" s="6"/>
      <c r="AP54" s="6"/>
      <c r="AQ54" s="6"/>
      <c r="AR54" s="6"/>
      <c r="AS54" s="6"/>
      <c r="AT54" s="6"/>
      <c r="AU54" s="6"/>
      <c r="AV54" s="6"/>
      <c r="AW54" s="6"/>
      <c r="AX54" s="113"/>
      <c r="AY54" s="3"/>
      <c r="AZ54" s="3"/>
      <c r="BA54" s="3"/>
      <c r="BB54" s="3"/>
      <c r="BC54" s="4"/>
      <c r="BD54" s="4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25"/>
      <c r="BX54" s="25"/>
      <c r="BY54" s="19"/>
      <c r="BZ54" s="20"/>
      <c r="CA54" s="6"/>
      <c r="CB54" s="6"/>
      <c r="CC54" s="6"/>
      <c r="CD54" s="6"/>
      <c r="CE54" s="6"/>
      <c r="CF54" s="6"/>
      <c r="CG54" s="128"/>
    </row>
    <row r="55" spans="1:85" s="2" customFormat="1" x14ac:dyDescent="0.2">
      <c r="A55" s="114"/>
      <c r="B55" s="114"/>
      <c r="C55" s="114"/>
      <c r="D55" s="114"/>
      <c r="E55" s="7"/>
      <c r="F55" s="7"/>
      <c r="G55" s="7"/>
      <c r="H55" s="1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13"/>
      <c r="AB55" s="6"/>
      <c r="AC55" s="6"/>
      <c r="AD55" s="6"/>
      <c r="AE55" s="6"/>
      <c r="AF55" s="6"/>
      <c r="AG55" s="6"/>
      <c r="AH55" s="6"/>
      <c r="AI55" s="6"/>
      <c r="AJ55" s="9"/>
      <c r="AK55" s="9"/>
      <c r="AL55" s="9"/>
      <c r="AM55" s="9"/>
      <c r="AN55" s="9"/>
      <c r="AO55" s="6"/>
      <c r="AP55" s="6"/>
      <c r="AQ55" s="6"/>
      <c r="AR55" s="6"/>
      <c r="AS55" s="6"/>
      <c r="AT55" s="6"/>
      <c r="AU55" s="6"/>
      <c r="AV55" s="6"/>
      <c r="AW55" s="6"/>
      <c r="AX55" s="113"/>
      <c r="AY55" s="3"/>
      <c r="AZ55" s="3"/>
      <c r="BA55" s="3"/>
      <c r="BB55" s="3"/>
      <c r="BC55" s="4"/>
      <c r="BD55" s="4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25"/>
      <c r="BX55" s="25"/>
      <c r="BY55" s="19"/>
      <c r="BZ55" s="20"/>
      <c r="CA55" s="6"/>
      <c r="CB55" s="6"/>
      <c r="CC55" s="6"/>
      <c r="CD55" s="6"/>
      <c r="CE55" s="6"/>
      <c r="CF55" s="6"/>
      <c r="CG55" s="128"/>
    </row>
    <row r="56" spans="1:85" s="2" customFormat="1" x14ac:dyDescent="0.2">
      <c r="A56" s="114"/>
      <c r="B56" s="114"/>
      <c r="C56" s="114"/>
      <c r="D56" s="114"/>
      <c r="E56" s="7"/>
      <c r="F56" s="7"/>
      <c r="G56" s="7"/>
      <c r="H56" s="1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13"/>
      <c r="AB56" s="6"/>
      <c r="AC56" s="6"/>
      <c r="AD56" s="6"/>
      <c r="AE56" s="6"/>
      <c r="AF56" s="6"/>
      <c r="AG56" s="6"/>
      <c r="AH56" s="6"/>
      <c r="AI56" s="6"/>
      <c r="AJ56" s="9"/>
      <c r="AK56" s="9"/>
      <c r="AL56" s="9"/>
      <c r="AM56" s="9"/>
      <c r="AN56" s="9"/>
      <c r="AO56" s="6"/>
      <c r="AP56" s="6"/>
      <c r="AQ56" s="6"/>
      <c r="AR56" s="6"/>
      <c r="AS56" s="6"/>
      <c r="AT56" s="6"/>
      <c r="AU56" s="6"/>
      <c r="AV56" s="6"/>
      <c r="AW56" s="6"/>
      <c r="AX56" s="113"/>
      <c r="AY56" s="3"/>
      <c r="AZ56" s="3"/>
      <c r="BA56" s="3"/>
      <c r="BB56" s="3"/>
      <c r="BC56" s="4"/>
      <c r="BD56" s="4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25"/>
      <c r="BX56" s="25"/>
      <c r="BY56" s="19"/>
      <c r="BZ56" s="20"/>
      <c r="CA56" s="6"/>
      <c r="CB56" s="6"/>
      <c r="CC56" s="6"/>
      <c r="CD56" s="6"/>
      <c r="CE56" s="6"/>
      <c r="CF56" s="6"/>
      <c r="CG56" s="128"/>
    </row>
    <row r="57" spans="1:85" s="2" customFormat="1" x14ac:dyDescent="0.2">
      <c r="A57" s="114"/>
      <c r="B57" s="114"/>
      <c r="C57" s="114"/>
      <c r="D57" s="114"/>
      <c r="E57" s="7"/>
      <c r="F57" s="7"/>
      <c r="G57" s="7"/>
      <c r="H57" s="1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113"/>
      <c r="AB57" s="6"/>
      <c r="AC57" s="6"/>
      <c r="AD57" s="6"/>
      <c r="AE57" s="6"/>
      <c r="AF57" s="6"/>
      <c r="AG57" s="6"/>
      <c r="AH57" s="6"/>
      <c r="AI57" s="6"/>
      <c r="AJ57" s="9"/>
      <c r="AK57" s="9"/>
      <c r="AL57" s="9"/>
      <c r="AM57" s="9"/>
      <c r="AN57" s="9"/>
      <c r="AO57" s="6"/>
      <c r="AP57" s="6"/>
      <c r="AQ57" s="6"/>
      <c r="AR57" s="6"/>
      <c r="AS57" s="6"/>
      <c r="AT57" s="6"/>
      <c r="AU57" s="6"/>
      <c r="AV57" s="6"/>
      <c r="AW57" s="6"/>
      <c r="AX57" s="113"/>
      <c r="AY57" s="3"/>
      <c r="AZ57" s="3"/>
      <c r="BA57" s="3"/>
      <c r="BB57" s="3"/>
      <c r="BC57" s="4"/>
      <c r="BD57" s="4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25"/>
      <c r="BX57" s="25"/>
      <c r="BY57" s="19"/>
      <c r="BZ57" s="20"/>
      <c r="CA57" s="6"/>
      <c r="CB57" s="6"/>
      <c r="CC57" s="6"/>
      <c r="CD57" s="6"/>
      <c r="CE57" s="6"/>
      <c r="CF57" s="6"/>
      <c r="CG57" s="128"/>
    </row>
    <row r="58" spans="1:85" s="2" customFormat="1" x14ac:dyDescent="0.2">
      <c r="A58" s="114"/>
      <c r="B58" s="114"/>
      <c r="C58" s="114"/>
      <c r="D58" s="114"/>
      <c r="E58" s="7"/>
      <c r="F58" s="7"/>
      <c r="G58" s="7"/>
      <c r="H58" s="13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13"/>
      <c r="AB58" s="6"/>
      <c r="AC58" s="6"/>
      <c r="AD58" s="6"/>
      <c r="AE58" s="6"/>
      <c r="AF58" s="6"/>
      <c r="AG58" s="6"/>
      <c r="AH58" s="6"/>
      <c r="AI58" s="6"/>
      <c r="AJ58" s="9"/>
      <c r="AK58" s="9"/>
      <c r="AL58" s="9"/>
      <c r="AM58" s="9"/>
      <c r="AN58" s="9"/>
      <c r="AO58" s="6"/>
      <c r="AP58" s="6"/>
      <c r="AQ58" s="6"/>
      <c r="AR58" s="6"/>
      <c r="AS58" s="6"/>
      <c r="AT58" s="6"/>
      <c r="AU58" s="6"/>
      <c r="AV58" s="6"/>
      <c r="AW58" s="6"/>
      <c r="AX58" s="113"/>
      <c r="AY58" s="3"/>
      <c r="AZ58" s="3"/>
      <c r="BA58" s="3"/>
      <c r="BB58" s="3"/>
      <c r="BC58" s="4"/>
      <c r="BD58" s="4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25"/>
      <c r="BX58" s="25"/>
      <c r="BY58" s="19"/>
      <c r="BZ58" s="20"/>
      <c r="CA58" s="6"/>
      <c r="CB58" s="6"/>
      <c r="CC58" s="6"/>
      <c r="CD58" s="6"/>
      <c r="CE58" s="6"/>
      <c r="CF58" s="6"/>
      <c r="CG58" s="128"/>
    </row>
    <row r="59" spans="1:85" s="2" customFormat="1" x14ac:dyDescent="0.2">
      <c r="A59" s="114"/>
      <c r="B59" s="114"/>
      <c r="C59" s="114"/>
      <c r="D59" s="114"/>
      <c r="E59" s="7"/>
      <c r="F59" s="7"/>
      <c r="G59" s="7"/>
      <c r="H59" s="1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13"/>
      <c r="AB59" s="6"/>
      <c r="AC59" s="6"/>
      <c r="AD59" s="6"/>
      <c r="AE59" s="6"/>
      <c r="AF59" s="6"/>
      <c r="AG59" s="6"/>
      <c r="AH59" s="6"/>
      <c r="AI59" s="6"/>
      <c r="AJ59" s="9"/>
      <c r="AK59" s="9"/>
      <c r="AL59" s="9"/>
      <c r="AM59" s="9"/>
      <c r="AN59" s="9"/>
      <c r="AO59" s="6"/>
      <c r="AP59" s="6"/>
      <c r="AQ59" s="6"/>
      <c r="AR59" s="6"/>
      <c r="AS59" s="6"/>
      <c r="AT59" s="6"/>
      <c r="AU59" s="6"/>
      <c r="AV59" s="6"/>
      <c r="AW59" s="6"/>
      <c r="AX59" s="113"/>
      <c r="AY59" s="3"/>
      <c r="AZ59" s="3"/>
      <c r="BA59" s="3"/>
      <c r="BB59" s="3"/>
      <c r="BC59" s="4"/>
      <c r="BD59" s="4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25"/>
      <c r="BX59" s="25"/>
      <c r="BY59" s="19"/>
      <c r="BZ59" s="20"/>
      <c r="CA59" s="6"/>
      <c r="CB59" s="6"/>
      <c r="CC59" s="6"/>
      <c r="CD59" s="6"/>
      <c r="CE59" s="6"/>
      <c r="CF59" s="6"/>
      <c r="CG59" s="128"/>
    </row>
    <row r="60" spans="1:85" s="2" customFormat="1" x14ac:dyDescent="0.2">
      <c r="A60" s="114"/>
      <c r="B60" s="114"/>
      <c r="C60" s="114"/>
      <c r="D60" s="114"/>
      <c r="E60" s="7"/>
      <c r="F60" s="7"/>
      <c r="G60" s="7"/>
      <c r="H60" s="13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13"/>
      <c r="AB60" s="6"/>
      <c r="AC60" s="6"/>
      <c r="AD60" s="6"/>
      <c r="AE60" s="6"/>
      <c r="AF60" s="6"/>
      <c r="AG60" s="6"/>
      <c r="AH60" s="6"/>
      <c r="AI60" s="6"/>
      <c r="AJ60" s="9"/>
      <c r="AK60" s="9"/>
      <c r="AL60" s="9"/>
      <c r="AM60" s="9"/>
      <c r="AN60" s="9"/>
      <c r="AO60" s="6"/>
      <c r="AP60" s="6"/>
      <c r="AQ60" s="6"/>
      <c r="AR60" s="6"/>
      <c r="AS60" s="6"/>
      <c r="AT60" s="6"/>
      <c r="AU60" s="6"/>
      <c r="AV60" s="6"/>
      <c r="AW60" s="6"/>
      <c r="AX60" s="113"/>
      <c r="AY60" s="3"/>
      <c r="AZ60" s="3"/>
      <c r="BA60" s="3"/>
      <c r="BB60" s="3"/>
      <c r="BC60" s="4"/>
      <c r="BD60" s="4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25"/>
      <c r="BX60" s="25"/>
      <c r="BY60" s="19"/>
      <c r="BZ60" s="20"/>
      <c r="CA60" s="6"/>
      <c r="CB60" s="6"/>
      <c r="CC60" s="6"/>
      <c r="CD60" s="6"/>
      <c r="CE60" s="6"/>
      <c r="CF60" s="6"/>
      <c r="CG60" s="128"/>
    </row>
    <row r="61" spans="1:85" s="2" customFormat="1" x14ac:dyDescent="0.2">
      <c r="A61" s="114"/>
      <c r="B61" s="114"/>
      <c r="C61" s="114"/>
      <c r="D61" s="114"/>
      <c r="E61" s="7"/>
      <c r="F61" s="7"/>
      <c r="G61" s="7"/>
      <c r="H61" s="1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13"/>
      <c r="AB61" s="6"/>
      <c r="AC61" s="6"/>
      <c r="AD61" s="6"/>
      <c r="AE61" s="6"/>
      <c r="AF61" s="6"/>
      <c r="AG61" s="6"/>
      <c r="AH61" s="6"/>
      <c r="AI61" s="6"/>
      <c r="AJ61" s="9"/>
      <c r="AK61" s="9"/>
      <c r="AL61" s="9"/>
      <c r="AM61" s="9"/>
      <c r="AN61" s="9"/>
      <c r="AO61" s="6"/>
      <c r="AP61" s="6"/>
      <c r="AQ61" s="6"/>
      <c r="AR61" s="6"/>
      <c r="AS61" s="6"/>
      <c r="AT61" s="6"/>
      <c r="AU61" s="6"/>
      <c r="AV61" s="6"/>
      <c r="AW61" s="6"/>
      <c r="AX61" s="113"/>
      <c r="AY61" s="3"/>
      <c r="AZ61" s="3"/>
      <c r="BA61" s="3"/>
      <c r="BB61" s="3"/>
      <c r="BC61" s="4"/>
      <c r="BD61" s="4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25"/>
      <c r="BX61" s="25"/>
      <c r="BY61" s="19"/>
      <c r="BZ61" s="20"/>
      <c r="CA61" s="6"/>
      <c r="CB61" s="6"/>
      <c r="CC61" s="6"/>
      <c r="CD61" s="6"/>
      <c r="CE61" s="6"/>
      <c r="CF61" s="6"/>
      <c r="CG61" s="128"/>
    </row>
    <row r="62" spans="1:85" s="2" customFormat="1" x14ac:dyDescent="0.2">
      <c r="A62" s="114"/>
      <c r="B62" s="114"/>
      <c r="C62" s="114"/>
      <c r="D62" s="114"/>
      <c r="E62" s="7"/>
      <c r="F62" s="7"/>
      <c r="G62" s="7"/>
      <c r="H62" s="13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13"/>
      <c r="AB62" s="6"/>
      <c r="AC62" s="6"/>
      <c r="AD62" s="6"/>
      <c r="AE62" s="6"/>
      <c r="AF62" s="6"/>
      <c r="AG62" s="6"/>
      <c r="AH62" s="6"/>
      <c r="AI62" s="6"/>
      <c r="AJ62" s="9"/>
      <c r="AK62" s="9"/>
      <c r="AL62" s="9"/>
      <c r="AM62" s="9"/>
      <c r="AN62" s="9"/>
      <c r="AO62" s="6"/>
      <c r="AP62" s="6"/>
      <c r="AQ62" s="6"/>
      <c r="AR62" s="6"/>
      <c r="AS62" s="6"/>
      <c r="AT62" s="6"/>
      <c r="AU62" s="6"/>
      <c r="AV62" s="6"/>
      <c r="AW62" s="6"/>
      <c r="AX62" s="113"/>
      <c r="AY62" s="3"/>
      <c r="AZ62" s="3"/>
      <c r="BA62" s="3"/>
      <c r="BB62" s="3"/>
      <c r="BC62" s="4"/>
      <c r="BD62" s="4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25"/>
      <c r="BX62" s="25"/>
      <c r="BY62" s="19"/>
      <c r="BZ62" s="20"/>
      <c r="CA62" s="6"/>
      <c r="CB62" s="6"/>
      <c r="CC62" s="6"/>
      <c r="CD62" s="6"/>
      <c r="CE62" s="6"/>
      <c r="CF62" s="6"/>
      <c r="CG62" s="128"/>
    </row>
    <row r="63" spans="1:85" s="2" customFormat="1" x14ac:dyDescent="0.2">
      <c r="A63" s="114"/>
      <c r="B63" s="114"/>
      <c r="C63" s="114"/>
      <c r="D63" s="114"/>
      <c r="E63" s="7"/>
      <c r="F63" s="7"/>
      <c r="G63" s="7"/>
      <c r="H63" s="13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13"/>
      <c r="AB63" s="6"/>
      <c r="AC63" s="6"/>
      <c r="AD63" s="6"/>
      <c r="AE63" s="6"/>
      <c r="AF63" s="6"/>
      <c r="AG63" s="6"/>
      <c r="AH63" s="6"/>
      <c r="AI63" s="6"/>
      <c r="AJ63" s="9"/>
      <c r="AK63" s="9"/>
      <c r="AL63" s="9"/>
      <c r="AM63" s="9"/>
      <c r="AN63" s="9"/>
      <c r="AO63" s="6"/>
      <c r="AP63" s="6"/>
      <c r="AQ63" s="6"/>
      <c r="AR63" s="6"/>
      <c r="AS63" s="6"/>
      <c r="AT63" s="6"/>
      <c r="AU63" s="6"/>
      <c r="AV63" s="6"/>
      <c r="AW63" s="6"/>
      <c r="AX63" s="113"/>
      <c r="AY63" s="3"/>
      <c r="AZ63" s="3"/>
      <c r="BA63" s="3"/>
      <c r="BB63" s="3"/>
      <c r="BC63" s="4"/>
      <c r="BD63" s="4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25"/>
      <c r="BX63" s="25"/>
      <c r="BY63" s="19"/>
      <c r="BZ63" s="20"/>
      <c r="CA63" s="6"/>
      <c r="CB63" s="6"/>
      <c r="CC63" s="6"/>
      <c r="CD63" s="6"/>
      <c r="CE63" s="6"/>
      <c r="CF63" s="6"/>
      <c r="CG63" s="128"/>
    </row>
    <row r="64" spans="1:85" s="2" customFormat="1" x14ac:dyDescent="0.2">
      <c r="A64" s="114"/>
      <c r="B64" s="114"/>
      <c r="C64" s="114"/>
      <c r="D64" s="114"/>
      <c r="E64" s="7"/>
      <c r="F64" s="7"/>
      <c r="G64" s="7"/>
      <c r="H64" s="1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13"/>
      <c r="AB64" s="6"/>
      <c r="AC64" s="6"/>
      <c r="AD64" s="6"/>
      <c r="AE64" s="6"/>
      <c r="AF64" s="6"/>
      <c r="AG64" s="6"/>
      <c r="AH64" s="6"/>
      <c r="AI64" s="6"/>
      <c r="AJ64" s="9"/>
      <c r="AK64" s="9"/>
      <c r="AL64" s="9"/>
      <c r="AM64" s="9"/>
      <c r="AN64" s="9"/>
      <c r="AO64" s="6"/>
      <c r="AP64" s="6"/>
      <c r="AQ64" s="6"/>
      <c r="AR64" s="6"/>
      <c r="AS64" s="6"/>
      <c r="AT64" s="6"/>
      <c r="AU64" s="6"/>
      <c r="AV64" s="6"/>
      <c r="AW64" s="6"/>
      <c r="AX64" s="113"/>
      <c r="AY64" s="3"/>
      <c r="AZ64" s="3"/>
      <c r="BA64" s="3"/>
      <c r="BB64" s="3"/>
      <c r="BC64" s="4"/>
      <c r="BD64" s="4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25"/>
      <c r="BX64" s="25"/>
      <c r="BY64" s="19"/>
      <c r="BZ64" s="20"/>
      <c r="CA64" s="6"/>
      <c r="CB64" s="6"/>
      <c r="CC64" s="6"/>
      <c r="CD64" s="6"/>
      <c r="CE64" s="6"/>
      <c r="CF64" s="6"/>
      <c r="CG64" s="128"/>
    </row>
    <row r="65" spans="1:85" s="2" customFormat="1" x14ac:dyDescent="0.2">
      <c r="A65" s="114"/>
      <c r="B65" s="114"/>
      <c r="C65" s="114"/>
      <c r="D65" s="114"/>
      <c r="E65" s="7"/>
      <c r="F65" s="7"/>
      <c r="G65" s="7"/>
      <c r="H65" s="1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13"/>
      <c r="AB65" s="6"/>
      <c r="AC65" s="6"/>
      <c r="AD65" s="6"/>
      <c r="AE65" s="6"/>
      <c r="AF65" s="6"/>
      <c r="AG65" s="6"/>
      <c r="AH65" s="6"/>
      <c r="AI65" s="6"/>
      <c r="AJ65" s="9"/>
      <c r="AK65" s="9"/>
      <c r="AL65" s="9"/>
      <c r="AM65" s="9"/>
      <c r="AN65" s="9"/>
      <c r="AO65" s="6"/>
      <c r="AP65" s="6"/>
      <c r="AQ65" s="6"/>
      <c r="AR65" s="6"/>
      <c r="AS65" s="6"/>
      <c r="AT65" s="6"/>
      <c r="AU65" s="6"/>
      <c r="AV65" s="6"/>
      <c r="AW65" s="6"/>
      <c r="AX65" s="113"/>
      <c r="AY65" s="3"/>
      <c r="AZ65" s="3"/>
      <c r="BA65" s="3"/>
      <c r="BB65" s="3"/>
      <c r="BC65" s="4"/>
      <c r="BD65" s="4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25"/>
      <c r="BX65" s="25"/>
      <c r="BY65" s="19"/>
      <c r="BZ65" s="20"/>
      <c r="CA65" s="6"/>
      <c r="CB65" s="6"/>
      <c r="CC65" s="6"/>
      <c r="CD65" s="6"/>
      <c r="CE65" s="6"/>
      <c r="CF65" s="6"/>
      <c r="CG65" s="128"/>
    </row>
    <row r="66" spans="1:85" s="2" customFormat="1" x14ac:dyDescent="0.2">
      <c r="A66" s="114"/>
      <c r="B66" s="114"/>
      <c r="C66" s="114"/>
      <c r="D66" s="114"/>
      <c r="E66" s="7"/>
      <c r="F66" s="7"/>
      <c r="G66" s="7"/>
      <c r="H66" s="1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13"/>
      <c r="AB66" s="6"/>
      <c r="AC66" s="6"/>
      <c r="AD66" s="6"/>
      <c r="AE66" s="6"/>
      <c r="AF66" s="6"/>
      <c r="AG66" s="6"/>
      <c r="AH66" s="6"/>
      <c r="AI66" s="6"/>
      <c r="AJ66" s="9"/>
      <c r="AK66" s="9"/>
      <c r="AL66" s="9"/>
      <c r="AM66" s="9"/>
      <c r="AN66" s="9"/>
      <c r="AO66" s="6"/>
      <c r="AP66" s="6"/>
      <c r="AQ66" s="6"/>
      <c r="AR66" s="6"/>
      <c r="AS66" s="6"/>
      <c r="AT66" s="6"/>
      <c r="AU66" s="6"/>
      <c r="AV66" s="6"/>
      <c r="AW66" s="6"/>
      <c r="AX66" s="113"/>
      <c r="AY66" s="3"/>
      <c r="AZ66" s="3"/>
      <c r="BA66" s="3"/>
      <c r="BB66" s="3"/>
      <c r="BC66" s="4"/>
      <c r="BD66" s="4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25"/>
      <c r="BX66" s="25"/>
      <c r="BY66" s="19"/>
      <c r="BZ66" s="20"/>
      <c r="CA66" s="6"/>
      <c r="CB66" s="6"/>
      <c r="CC66" s="6"/>
      <c r="CD66" s="6"/>
      <c r="CE66" s="6"/>
      <c r="CF66" s="6"/>
      <c r="CG66" s="128"/>
    </row>
    <row r="67" spans="1:85" s="2" customFormat="1" x14ac:dyDescent="0.2">
      <c r="A67" s="114"/>
      <c r="B67" s="114"/>
      <c r="C67" s="114"/>
      <c r="D67" s="114"/>
      <c r="E67" s="7"/>
      <c r="F67" s="7"/>
      <c r="G67" s="7"/>
      <c r="H67" s="1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113"/>
      <c r="AB67" s="6"/>
      <c r="AC67" s="6"/>
      <c r="AD67" s="6"/>
      <c r="AE67" s="6"/>
      <c r="AF67" s="6"/>
      <c r="AG67" s="6"/>
      <c r="AH67" s="6"/>
      <c r="AI67" s="6"/>
      <c r="AJ67" s="9"/>
      <c r="AK67" s="9"/>
      <c r="AL67" s="9"/>
      <c r="AM67" s="9"/>
      <c r="AN67" s="9"/>
      <c r="AO67" s="6"/>
      <c r="AP67" s="6"/>
      <c r="AQ67" s="6"/>
      <c r="AR67" s="6"/>
      <c r="AS67" s="6"/>
      <c r="AT67" s="6"/>
      <c r="AU67" s="6"/>
      <c r="AV67" s="6"/>
      <c r="AW67" s="6"/>
      <c r="AX67" s="113"/>
      <c r="AY67" s="3"/>
      <c r="AZ67" s="3"/>
      <c r="BA67" s="3"/>
      <c r="BB67" s="3"/>
      <c r="BC67" s="4"/>
      <c r="BD67" s="4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25"/>
      <c r="BX67" s="25"/>
      <c r="BY67" s="19"/>
      <c r="BZ67" s="20"/>
      <c r="CA67" s="6"/>
      <c r="CB67" s="6"/>
      <c r="CC67" s="6"/>
      <c r="CD67" s="6"/>
      <c r="CE67" s="6"/>
      <c r="CF67" s="6"/>
      <c r="CG67" s="128"/>
    </row>
    <row r="68" spans="1:85" s="2" customFormat="1" x14ac:dyDescent="0.2">
      <c r="A68" s="114"/>
      <c r="B68" s="114"/>
      <c r="C68" s="114"/>
      <c r="D68" s="114"/>
      <c r="E68" s="7"/>
      <c r="F68" s="7"/>
      <c r="G68" s="7"/>
      <c r="H68" s="1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13"/>
      <c r="AB68" s="6"/>
      <c r="AC68" s="6"/>
      <c r="AD68" s="6"/>
      <c r="AE68" s="6"/>
      <c r="AF68" s="6"/>
      <c r="AG68" s="6"/>
      <c r="AH68" s="6"/>
      <c r="AI68" s="6"/>
      <c r="AJ68" s="9"/>
      <c r="AK68" s="9"/>
      <c r="AL68" s="9"/>
      <c r="AM68" s="9"/>
      <c r="AN68" s="9"/>
      <c r="AO68" s="6"/>
      <c r="AP68" s="6"/>
      <c r="AQ68" s="6"/>
      <c r="AR68" s="6"/>
      <c r="AS68" s="6"/>
      <c r="AT68" s="6"/>
      <c r="AU68" s="6"/>
      <c r="AV68" s="6"/>
      <c r="AW68" s="6"/>
      <c r="AX68" s="113"/>
      <c r="AY68" s="3"/>
      <c r="AZ68" s="3"/>
      <c r="BA68" s="3"/>
      <c r="BB68" s="3"/>
      <c r="BC68" s="4"/>
      <c r="BD68" s="4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25"/>
      <c r="BX68" s="25"/>
      <c r="BY68" s="19"/>
      <c r="BZ68" s="20"/>
      <c r="CA68" s="6"/>
      <c r="CB68" s="6"/>
      <c r="CC68" s="6"/>
      <c r="CD68" s="6"/>
      <c r="CE68" s="6"/>
      <c r="CF68" s="6"/>
      <c r="CG68" s="128"/>
    </row>
    <row r="69" spans="1:85" s="2" customFormat="1" x14ac:dyDescent="0.2">
      <c r="A69" s="114"/>
      <c r="B69" s="114"/>
      <c r="C69" s="114"/>
      <c r="D69" s="114"/>
      <c r="E69" s="7"/>
      <c r="F69" s="7"/>
      <c r="G69" s="7"/>
      <c r="H69" s="13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13"/>
      <c r="AB69" s="6"/>
      <c r="AC69" s="6"/>
      <c r="AD69" s="6"/>
      <c r="AE69" s="6"/>
      <c r="AF69" s="6"/>
      <c r="AG69" s="6"/>
      <c r="AH69" s="6"/>
      <c r="AI69" s="6"/>
      <c r="AJ69" s="9"/>
      <c r="AK69" s="9"/>
      <c r="AL69" s="9"/>
      <c r="AM69" s="9"/>
      <c r="AN69" s="9"/>
      <c r="AO69" s="6"/>
      <c r="AP69" s="6"/>
      <c r="AQ69" s="6"/>
      <c r="AR69" s="6"/>
      <c r="AS69" s="6"/>
      <c r="AT69" s="6"/>
      <c r="AU69" s="6"/>
      <c r="AV69" s="6"/>
      <c r="AW69" s="6"/>
      <c r="AX69" s="113"/>
      <c r="AY69" s="3"/>
      <c r="AZ69" s="3"/>
      <c r="BA69" s="3"/>
      <c r="BB69" s="3"/>
      <c r="BC69" s="4"/>
      <c r="BD69" s="4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25"/>
      <c r="BX69" s="25"/>
      <c r="BY69" s="19"/>
      <c r="BZ69" s="20"/>
      <c r="CA69" s="6"/>
      <c r="CB69" s="6"/>
      <c r="CC69" s="6"/>
      <c r="CD69" s="6"/>
      <c r="CE69" s="6"/>
      <c r="CF69" s="6"/>
      <c r="CG69" s="128"/>
    </row>
    <row r="70" spans="1:85" s="2" customFormat="1" x14ac:dyDescent="0.2">
      <c r="A70" s="114"/>
      <c r="B70" s="114"/>
      <c r="C70" s="114"/>
      <c r="D70" s="114"/>
      <c r="E70" s="7"/>
      <c r="F70" s="7"/>
      <c r="G70" s="7"/>
      <c r="H70" s="1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13"/>
      <c r="AB70" s="6"/>
      <c r="AC70" s="6"/>
      <c r="AD70" s="6"/>
      <c r="AE70" s="6"/>
      <c r="AF70" s="6"/>
      <c r="AG70" s="6"/>
      <c r="AH70" s="6"/>
      <c r="AI70" s="6"/>
      <c r="AJ70" s="9"/>
      <c r="AK70" s="9"/>
      <c r="AL70" s="9"/>
      <c r="AM70" s="9"/>
      <c r="AN70" s="9"/>
      <c r="AO70" s="6"/>
      <c r="AP70" s="6"/>
      <c r="AQ70" s="6"/>
      <c r="AR70" s="6"/>
      <c r="AS70" s="6"/>
      <c r="AT70" s="6"/>
      <c r="AU70" s="6"/>
      <c r="AV70" s="6"/>
      <c r="AW70" s="6"/>
      <c r="AX70" s="113"/>
      <c r="AY70" s="3"/>
      <c r="AZ70" s="3"/>
      <c r="BA70" s="3"/>
      <c r="BB70" s="3"/>
      <c r="BC70" s="4"/>
      <c r="BD70" s="4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25"/>
      <c r="BX70" s="25"/>
      <c r="BY70" s="19"/>
      <c r="BZ70" s="20"/>
      <c r="CA70" s="6"/>
      <c r="CB70" s="6"/>
      <c r="CC70" s="6"/>
      <c r="CD70" s="6"/>
      <c r="CE70" s="6"/>
      <c r="CF70" s="6"/>
      <c r="CG70" s="128"/>
    </row>
    <row r="71" spans="1:85" s="2" customFormat="1" x14ac:dyDescent="0.2">
      <c r="A71" s="114"/>
      <c r="B71" s="114"/>
      <c r="C71" s="114"/>
      <c r="D71" s="114"/>
      <c r="E71" s="7"/>
      <c r="F71" s="7"/>
      <c r="G71" s="7"/>
      <c r="H71" s="13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13"/>
      <c r="AB71" s="6"/>
      <c r="AC71" s="6"/>
      <c r="AD71" s="6"/>
      <c r="AE71" s="6"/>
      <c r="AF71" s="6"/>
      <c r="AG71" s="6"/>
      <c r="AH71" s="6"/>
      <c r="AI71" s="6"/>
      <c r="AJ71" s="9"/>
      <c r="AK71" s="9"/>
      <c r="AL71" s="9"/>
      <c r="AM71" s="9"/>
      <c r="AN71" s="9"/>
      <c r="AO71" s="6"/>
      <c r="AP71" s="6"/>
      <c r="AQ71" s="6"/>
      <c r="AR71" s="6"/>
      <c r="AS71" s="6"/>
      <c r="AT71" s="6"/>
      <c r="AU71" s="6"/>
      <c r="AV71" s="6"/>
      <c r="AW71" s="6"/>
      <c r="AX71" s="113"/>
      <c r="AY71" s="3"/>
      <c r="AZ71" s="3"/>
      <c r="BA71" s="3"/>
      <c r="BB71" s="3"/>
      <c r="BC71" s="4"/>
      <c r="BD71" s="4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25"/>
      <c r="BX71" s="25"/>
      <c r="BY71" s="19"/>
      <c r="BZ71" s="20"/>
      <c r="CA71" s="6"/>
      <c r="CB71" s="6"/>
      <c r="CC71" s="6"/>
      <c r="CD71" s="6"/>
      <c r="CE71" s="6"/>
      <c r="CF71" s="6"/>
      <c r="CG71" s="128"/>
    </row>
    <row r="72" spans="1:85" s="2" customFormat="1" x14ac:dyDescent="0.2">
      <c r="A72" s="114"/>
      <c r="B72" s="114"/>
      <c r="C72" s="114"/>
      <c r="D72" s="114"/>
      <c r="E72" s="7"/>
      <c r="F72" s="7"/>
      <c r="G72" s="7"/>
      <c r="H72" s="1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13"/>
      <c r="AB72" s="6"/>
      <c r="AC72" s="6"/>
      <c r="AD72" s="6"/>
      <c r="AE72" s="6"/>
      <c r="AF72" s="6"/>
      <c r="AG72" s="6"/>
      <c r="AH72" s="6"/>
      <c r="AI72" s="6"/>
      <c r="AJ72" s="9"/>
      <c r="AK72" s="9"/>
      <c r="AL72" s="9"/>
      <c r="AM72" s="9"/>
      <c r="AN72" s="9"/>
      <c r="AO72" s="6"/>
      <c r="AP72" s="6"/>
      <c r="AQ72" s="6"/>
      <c r="AR72" s="6"/>
      <c r="AS72" s="6"/>
      <c r="AT72" s="6"/>
      <c r="AU72" s="6"/>
      <c r="AV72" s="6"/>
      <c r="AW72" s="6"/>
      <c r="AX72" s="113"/>
      <c r="AY72" s="3"/>
      <c r="AZ72" s="3"/>
      <c r="BA72" s="3"/>
      <c r="BB72" s="3"/>
      <c r="BC72" s="4"/>
      <c r="BD72" s="4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25"/>
      <c r="BX72" s="25"/>
      <c r="BY72" s="19"/>
      <c r="BZ72" s="20"/>
      <c r="CA72" s="6"/>
      <c r="CB72" s="6"/>
      <c r="CC72" s="6"/>
      <c r="CD72" s="6"/>
      <c r="CE72" s="6"/>
      <c r="CF72" s="6"/>
      <c r="CG72" s="128"/>
    </row>
    <row r="73" spans="1:85" s="2" customFormat="1" x14ac:dyDescent="0.2">
      <c r="A73" s="114"/>
      <c r="B73" s="114"/>
      <c r="C73" s="114"/>
      <c r="D73" s="114"/>
      <c r="E73" s="7"/>
      <c r="F73" s="7"/>
      <c r="G73" s="7"/>
      <c r="H73" s="1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13"/>
      <c r="AB73" s="6"/>
      <c r="AC73" s="6"/>
      <c r="AD73" s="6"/>
      <c r="AE73" s="6"/>
      <c r="AF73" s="6"/>
      <c r="AG73" s="6"/>
      <c r="AH73" s="6"/>
      <c r="AI73" s="6"/>
      <c r="AJ73" s="9"/>
      <c r="AK73" s="9"/>
      <c r="AL73" s="9"/>
      <c r="AM73" s="9"/>
      <c r="AN73" s="9"/>
      <c r="AO73" s="6"/>
      <c r="AP73" s="6"/>
      <c r="AQ73" s="6"/>
      <c r="AR73" s="6"/>
      <c r="AS73" s="6"/>
      <c r="AT73" s="6"/>
      <c r="AU73" s="6"/>
      <c r="AV73" s="6"/>
      <c r="AW73" s="6"/>
      <c r="AX73" s="113"/>
      <c r="AY73" s="3"/>
      <c r="AZ73" s="3"/>
      <c r="BA73" s="3"/>
      <c r="BB73" s="3"/>
      <c r="BC73" s="4"/>
      <c r="BD73" s="4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25"/>
      <c r="BX73" s="25"/>
      <c r="BY73" s="19"/>
      <c r="BZ73" s="20"/>
      <c r="CA73" s="6"/>
      <c r="CB73" s="6"/>
      <c r="CC73" s="6"/>
      <c r="CD73" s="6"/>
      <c r="CE73" s="6"/>
      <c r="CF73" s="6"/>
      <c r="CG73" s="128"/>
    </row>
    <row r="74" spans="1:85" s="2" customFormat="1" x14ac:dyDescent="0.2">
      <c r="A74" s="114"/>
      <c r="B74" s="114"/>
      <c r="C74" s="114"/>
      <c r="D74" s="114"/>
      <c r="E74" s="7"/>
      <c r="F74" s="7"/>
      <c r="G74" s="7"/>
      <c r="H74" s="1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113"/>
      <c r="AB74" s="6"/>
      <c r="AC74" s="6"/>
      <c r="AD74" s="6"/>
      <c r="AE74" s="6"/>
      <c r="AF74" s="6"/>
      <c r="AG74" s="6"/>
      <c r="AH74" s="6"/>
      <c r="AI74" s="6"/>
      <c r="AJ74" s="9"/>
      <c r="AK74" s="9"/>
      <c r="AL74" s="9"/>
      <c r="AM74" s="9"/>
      <c r="AN74" s="9"/>
      <c r="AO74" s="6"/>
      <c r="AP74" s="6"/>
      <c r="AQ74" s="6"/>
      <c r="AR74" s="6"/>
      <c r="AS74" s="6"/>
      <c r="AT74" s="6"/>
      <c r="AU74" s="6"/>
      <c r="AV74" s="6"/>
      <c r="AW74" s="6"/>
      <c r="AX74" s="113"/>
      <c r="AY74" s="3"/>
      <c r="AZ74" s="3"/>
      <c r="BA74" s="3"/>
      <c r="BB74" s="3"/>
      <c r="BC74" s="4"/>
      <c r="BD74" s="4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25"/>
      <c r="BX74" s="25"/>
      <c r="BY74" s="19"/>
      <c r="BZ74" s="20"/>
      <c r="CA74" s="6"/>
      <c r="CB74" s="6"/>
      <c r="CC74" s="6"/>
      <c r="CD74" s="6"/>
      <c r="CE74" s="6"/>
      <c r="CF74" s="6"/>
      <c r="CG74" s="128"/>
    </row>
    <row r="75" spans="1:85" s="2" customFormat="1" x14ac:dyDescent="0.2">
      <c r="A75" s="114"/>
      <c r="B75" s="114"/>
      <c r="C75" s="114"/>
      <c r="D75" s="114"/>
      <c r="E75" s="7"/>
      <c r="F75" s="7"/>
      <c r="G75" s="7"/>
      <c r="H75" s="1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113"/>
      <c r="AB75" s="6"/>
      <c r="AC75" s="6"/>
      <c r="AD75" s="6"/>
      <c r="AE75" s="6"/>
      <c r="AF75" s="6"/>
      <c r="AG75" s="6"/>
      <c r="AH75" s="6"/>
      <c r="AI75" s="6"/>
      <c r="AJ75" s="9"/>
      <c r="AK75" s="9"/>
      <c r="AL75" s="9"/>
      <c r="AM75" s="9"/>
      <c r="AN75" s="9"/>
      <c r="AO75" s="6"/>
      <c r="AP75" s="6"/>
      <c r="AQ75" s="6"/>
      <c r="AR75" s="6"/>
      <c r="AS75" s="6"/>
      <c r="AT75" s="6"/>
      <c r="AU75" s="6"/>
      <c r="AV75" s="6"/>
      <c r="AW75" s="6"/>
      <c r="AX75" s="113"/>
      <c r="AY75" s="3"/>
      <c r="AZ75" s="3"/>
      <c r="BA75" s="3"/>
      <c r="BB75" s="3"/>
      <c r="BC75" s="4"/>
      <c r="BD75" s="4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25"/>
      <c r="BX75" s="25"/>
      <c r="BY75" s="19"/>
      <c r="BZ75" s="20"/>
      <c r="CA75" s="6"/>
      <c r="CB75" s="6"/>
      <c r="CC75" s="6"/>
      <c r="CD75" s="6"/>
      <c r="CE75" s="6"/>
      <c r="CF75" s="6"/>
      <c r="CG75" s="128"/>
    </row>
    <row r="76" spans="1:85" s="2" customFormat="1" x14ac:dyDescent="0.2">
      <c r="A76" s="114"/>
      <c r="B76" s="114"/>
      <c r="C76" s="114"/>
      <c r="D76" s="114"/>
      <c r="E76" s="7"/>
      <c r="F76" s="7"/>
      <c r="G76" s="7"/>
      <c r="H76" s="1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13"/>
      <c r="AB76" s="6"/>
      <c r="AC76" s="6"/>
      <c r="AD76" s="6"/>
      <c r="AE76" s="6"/>
      <c r="AF76" s="6"/>
      <c r="AG76" s="6"/>
      <c r="AH76" s="6"/>
      <c r="AI76" s="6"/>
      <c r="AJ76" s="9"/>
      <c r="AK76" s="9"/>
      <c r="AL76" s="9"/>
      <c r="AM76" s="9"/>
      <c r="AN76" s="9"/>
      <c r="AO76" s="6"/>
      <c r="AP76" s="6"/>
      <c r="AQ76" s="6"/>
      <c r="AR76" s="6"/>
      <c r="AS76" s="6"/>
      <c r="AT76" s="6"/>
      <c r="AU76" s="6"/>
      <c r="AV76" s="6"/>
      <c r="AW76" s="6"/>
      <c r="AX76" s="113"/>
      <c r="AY76" s="3"/>
      <c r="AZ76" s="3"/>
      <c r="BA76" s="3"/>
      <c r="BB76" s="3"/>
      <c r="BC76" s="4"/>
      <c r="BD76" s="4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25"/>
      <c r="BX76" s="25"/>
      <c r="BY76" s="19"/>
      <c r="BZ76" s="20"/>
      <c r="CA76" s="6"/>
      <c r="CB76" s="6"/>
      <c r="CC76" s="6"/>
      <c r="CD76" s="6"/>
      <c r="CE76" s="6"/>
      <c r="CF76" s="6"/>
      <c r="CG76" s="128"/>
    </row>
    <row r="77" spans="1:85" s="2" customFormat="1" x14ac:dyDescent="0.2">
      <c r="A77" s="114"/>
      <c r="B77" s="114"/>
      <c r="C77" s="114"/>
      <c r="D77" s="114"/>
      <c r="E77" s="7"/>
      <c r="F77" s="7"/>
      <c r="G77" s="7"/>
      <c r="H77" s="13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13"/>
      <c r="AB77" s="6"/>
      <c r="AC77" s="6"/>
      <c r="AD77" s="6"/>
      <c r="AE77" s="6"/>
      <c r="AF77" s="6"/>
      <c r="AG77" s="6"/>
      <c r="AH77" s="6"/>
      <c r="AI77" s="6"/>
      <c r="AJ77" s="9"/>
      <c r="AK77" s="9"/>
      <c r="AL77" s="9"/>
      <c r="AM77" s="9"/>
      <c r="AN77" s="9"/>
      <c r="AO77" s="6"/>
      <c r="AP77" s="6"/>
      <c r="AQ77" s="6"/>
      <c r="AR77" s="6"/>
      <c r="AS77" s="6"/>
      <c r="AT77" s="6"/>
      <c r="AU77" s="6"/>
      <c r="AV77" s="6"/>
      <c r="AW77" s="6"/>
      <c r="AX77" s="113"/>
      <c r="AY77" s="3"/>
      <c r="AZ77" s="3"/>
      <c r="BA77" s="3"/>
      <c r="BB77" s="3"/>
      <c r="BC77" s="4"/>
      <c r="BD77" s="4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25"/>
      <c r="BX77" s="25"/>
      <c r="BY77" s="19"/>
      <c r="BZ77" s="20"/>
      <c r="CA77" s="6"/>
      <c r="CB77" s="6"/>
      <c r="CC77" s="6"/>
      <c r="CD77" s="6"/>
      <c r="CE77" s="6"/>
      <c r="CF77" s="6"/>
      <c r="CG77" s="128"/>
    </row>
    <row r="78" spans="1:85" s="2" customFormat="1" x14ac:dyDescent="0.2">
      <c r="A78" s="114"/>
      <c r="B78" s="114"/>
      <c r="C78" s="114"/>
      <c r="D78" s="114"/>
      <c r="E78" s="7"/>
      <c r="F78" s="7"/>
      <c r="G78" s="7"/>
      <c r="H78" s="13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13"/>
      <c r="AB78" s="6"/>
      <c r="AC78" s="6"/>
      <c r="AD78" s="6"/>
      <c r="AE78" s="6"/>
      <c r="AF78" s="6"/>
      <c r="AG78" s="6"/>
      <c r="AH78" s="6"/>
      <c r="AI78" s="6"/>
      <c r="AJ78" s="9"/>
      <c r="AK78" s="9"/>
      <c r="AL78" s="9"/>
      <c r="AM78" s="9"/>
      <c r="AN78" s="9"/>
      <c r="AO78" s="6"/>
      <c r="AP78" s="6"/>
      <c r="AQ78" s="6"/>
      <c r="AR78" s="6"/>
      <c r="AS78" s="6"/>
      <c r="AT78" s="6"/>
      <c r="AU78" s="6"/>
      <c r="AV78" s="6"/>
      <c r="AW78" s="6"/>
      <c r="AX78" s="113"/>
      <c r="AY78" s="3"/>
      <c r="AZ78" s="3"/>
      <c r="BA78" s="3"/>
      <c r="BB78" s="3"/>
      <c r="BC78" s="4"/>
      <c r="BD78" s="4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25"/>
      <c r="BX78" s="25"/>
      <c r="BY78" s="19"/>
      <c r="BZ78" s="20"/>
      <c r="CA78" s="6"/>
      <c r="CB78" s="6"/>
      <c r="CC78" s="6"/>
      <c r="CD78" s="6"/>
      <c r="CE78" s="6"/>
      <c r="CF78" s="6"/>
      <c r="CG78" s="128"/>
    </row>
    <row r="79" spans="1:85" s="2" customFormat="1" x14ac:dyDescent="0.2">
      <c r="A79" s="114"/>
      <c r="B79" s="114"/>
      <c r="C79" s="114"/>
      <c r="D79" s="114"/>
      <c r="E79" s="7"/>
      <c r="F79" s="7"/>
      <c r="G79" s="7"/>
      <c r="H79" s="1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13"/>
      <c r="AB79" s="6"/>
      <c r="AC79" s="6"/>
      <c r="AD79" s="6"/>
      <c r="AE79" s="6"/>
      <c r="AF79" s="6"/>
      <c r="AG79" s="6"/>
      <c r="AH79" s="6"/>
      <c r="AI79" s="6"/>
      <c r="AJ79" s="9"/>
      <c r="AK79" s="9"/>
      <c r="AL79" s="9"/>
      <c r="AM79" s="9"/>
      <c r="AN79" s="9"/>
      <c r="AO79" s="6"/>
      <c r="AP79" s="6"/>
      <c r="AQ79" s="6"/>
      <c r="AR79" s="6"/>
      <c r="AS79" s="6"/>
      <c r="AT79" s="6"/>
      <c r="AU79" s="6"/>
      <c r="AV79" s="6"/>
      <c r="AW79" s="6"/>
      <c r="AX79" s="113"/>
      <c r="AY79" s="3"/>
      <c r="AZ79" s="3"/>
      <c r="BA79" s="3"/>
      <c r="BB79" s="3"/>
      <c r="BC79" s="4"/>
      <c r="BD79" s="4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25"/>
      <c r="BX79" s="25"/>
      <c r="BY79" s="19"/>
      <c r="BZ79" s="20"/>
      <c r="CA79" s="6"/>
      <c r="CB79" s="6"/>
      <c r="CC79" s="6"/>
      <c r="CD79" s="6"/>
      <c r="CE79" s="6"/>
      <c r="CF79" s="6"/>
      <c r="CG79" s="128"/>
    </row>
    <row r="80" spans="1:85" s="2" customFormat="1" x14ac:dyDescent="0.2">
      <c r="A80" s="114"/>
      <c r="B80" s="114"/>
      <c r="C80" s="114"/>
      <c r="D80" s="114"/>
      <c r="E80" s="7"/>
      <c r="F80" s="7"/>
      <c r="G80" s="7"/>
      <c r="H80" s="13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13"/>
      <c r="AB80" s="6"/>
      <c r="AC80" s="6"/>
      <c r="AD80" s="6"/>
      <c r="AE80" s="6"/>
      <c r="AF80" s="6"/>
      <c r="AG80" s="6"/>
      <c r="AH80" s="6"/>
      <c r="AI80" s="6"/>
      <c r="AJ80" s="9"/>
      <c r="AK80" s="9"/>
      <c r="AL80" s="9"/>
      <c r="AM80" s="9"/>
      <c r="AN80" s="9"/>
      <c r="AO80" s="6"/>
      <c r="AP80" s="6"/>
      <c r="AQ80" s="6"/>
      <c r="AR80" s="6"/>
      <c r="AS80" s="6"/>
      <c r="AT80" s="6"/>
      <c r="AU80" s="6"/>
      <c r="AV80" s="6"/>
      <c r="AW80" s="6"/>
      <c r="AX80" s="113"/>
      <c r="AY80" s="3"/>
      <c r="AZ80" s="3"/>
      <c r="BA80" s="3"/>
      <c r="BB80" s="3"/>
      <c r="BC80" s="4"/>
      <c r="BD80" s="4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25"/>
      <c r="BX80" s="25"/>
      <c r="BY80" s="19"/>
      <c r="BZ80" s="20"/>
      <c r="CA80" s="6"/>
      <c r="CB80" s="6"/>
      <c r="CC80" s="6"/>
      <c r="CD80" s="6"/>
      <c r="CE80" s="6"/>
      <c r="CF80" s="6"/>
      <c r="CG80" s="128"/>
    </row>
    <row r="81" spans="1:85" s="2" customFormat="1" x14ac:dyDescent="0.2">
      <c r="A81" s="114"/>
      <c r="B81" s="114"/>
      <c r="C81" s="114"/>
      <c r="D81" s="114"/>
      <c r="E81" s="7"/>
      <c r="F81" s="7"/>
      <c r="G81" s="7"/>
      <c r="H81" s="1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13"/>
      <c r="AB81" s="6"/>
      <c r="AC81" s="6"/>
      <c r="AD81" s="6"/>
      <c r="AE81" s="6"/>
      <c r="AF81" s="6"/>
      <c r="AG81" s="6"/>
      <c r="AH81" s="6"/>
      <c r="AI81" s="6"/>
      <c r="AJ81" s="9"/>
      <c r="AK81" s="9"/>
      <c r="AL81" s="9"/>
      <c r="AM81" s="9"/>
      <c r="AN81" s="9"/>
      <c r="AO81" s="6"/>
      <c r="AP81" s="6"/>
      <c r="AQ81" s="6"/>
      <c r="AR81" s="6"/>
      <c r="AS81" s="6"/>
      <c r="AT81" s="6"/>
      <c r="AU81" s="6"/>
      <c r="AV81" s="6"/>
      <c r="AW81" s="6"/>
      <c r="AX81" s="113"/>
      <c r="AY81" s="3"/>
      <c r="AZ81" s="3"/>
      <c r="BA81" s="3"/>
      <c r="BB81" s="3"/>
      <c r="BC81" s="4"/>
      <c r="BD81" s="4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25"/>
      <c r="BX81" s="25"/>
      <c r="BY81" s="19"/>
      <c r="BZ81" s="20"/>
      <c r="CA81" s="6"/>
      <c r="CB81" s="6"/>
      <c r="CC81" s="6"/>
      <c r="CD81" s="6"/>
      <c r="CE81" s="6"/>
      <c r="CF81" s="6"/>
      <c r="CG81" s="128"/>
    </row>
    <row r="82" spans="1:85" s="2" customFormat="1" x14ac:dyDescent="0.2">
      <c r="A82" s="114"/>
      <c r="B82" s="114"/>
      <c r="C82" s="114"/>
      <c r="D82" s="114"/>
      <c r="E82" s="7"/>
      <c r="F82" s="7"/>
      <c r="G82" s="7"/>
      <c r="H82" s="1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13"/>
      <c r="AB82" s="6"/>
      <c r="AC82" s="6"/>
      <c r="AD82" s="6"/>
      <c r="AE82" s="6"/>
      <c r="AF82" s="6"/>
      <c r="AG82" s="6"/>
      <c r="AH82" s="6"/>
      <c r="AI82" s="6"/>
      <c r="AJ82" s="9"/>
      <c r="AK82" s="9"/>
      <c r="AL82" s="9"/>
      <c r="AM82" s="9"/>
      <c r="AN82" s="9"/>
      <c r="AO82" s="6"/>
      <c r="AP82" s="6"/>
      <c r="AQ82" s="6"/>
      <c r="AR82" s="6"/>
      <c r="AS82" s="6"/>
      <c r="AT82" s="6"/>
      <c r="AU82" s="6"/>
      <c r="AV82" s="6"/>
      <c r="AW82" s="6"/>
      <c r="AX82" s="113"/>
      <c r="AY82" s="3"/>
      <c r="AZ82" s="3"/>
      <c r="BA82" s="3"/>
      <c r="BB82" s="3"/>
      <c r="BC82" s="4"/>
      <c r="BD82" s="4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25"/>
      <c r="BX82" s="25"/>
      <c r="BY82" s="19"/>
      <c r="BZ82" s="20"/>
      <c r="CA82" s="6"/>
      <c r="CB82" s="6"/>
      <c r="CC82" s="6"/>
      <c r="CD82" s="6"/>
      <c r="CE82" s="6"/>
      <c r="CF82" s="6"/>
      <c r="CG82" s="128"/>
    </row>
    <row r="83" spans="1:85" s="2" customFormat="1" x14ac:dyDescent="0.2">
      <c r="A83" s="114"/>
      <c r="B83" s="114"/>
      <c r="C83" s="114"/>
      <c r="D83" s="114"/>
      <c r="E83" s="7"/>
      <c r="F83" s="7"/>
      <c r="G83" s="7"/>
      <c r="H83" s="13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13"/>
      <c r="AB83" s="6"/>
      <c r="AC83" s="6"/>
      <c r="AD83" s="6"/>
      <c r="AE83" s="6"/>
      <c r="AF83" s="6"/>
      <c r="AG83" s="6"/>
      <c r="AH83" s="6"/>
      <c r="AI83" s="6"/>
      <c r="AJ83" s="9"/>
      <c r="AK83" s="9"/>
      <c r="AL83" s="9"/>
      <c r="AM83" s="9"/>
      <c r="AN83" s="9"/>
      <c r="AO83" s="6"/>
      <c r="AP83" s="6"/>
      <c r="AQ83" s="6"/>
      <c r="AR83" s="6"/>
      <c r="AS83" s="6"/>
      <c r="AT83" s="6"/>
      <c r="AU83" s="6"/>
      <c r="AV83" s="6"/>
      <c r="AW83" s="6"/>
      <c r="AX83" s="113"/>
      <c r="AY83" s="3"/>
      <c r="AZ83" s="3"/>
      <c r="BA83" s="3"/>
      <c r="BB83" s="3"/>
      <c r="BC83" s="4"/>
      <c r="BD83" s="4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25"/>
      <c r="BX83" s="25"/>
      <c r="BY83" s="19"/>
      <c r="BZ83" s="20"/>
      <c r="CA83" s="6"/>
      <c r="CB83" s="6"/>
      <c r="CC83" s="6"/>
      <c r="CD83" s="6"/>
      <c r="CE83" s="6"/>
      <c r="CF83" s="6"/>
      <c r="CG83" s="128"/>
    </row>
    <row r="84" spans="1:85" s="2" customFormat="1" x14ac:dyDescent="0.2">
      <c r="A84" s="114"/>
      <c r="B84" s="114"/>
      <c r="C84" s="114"/>
      <c r="D84" s="114"/>
      <c r="E84" s="7"/>
      <c r="F84" s="7"/>
      <c r="G84" s="7"/>
      <c r="H84" s="1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13"/>
      <c r="AB84" s="6"/>
      <c r="AC84" s="6"/>
      <c r="AD84" s="6"/>
      <c r="AE84" s="6"/>
      <c r="AF84" s="6"/>
      <c r="AG84" s="6"/>
      <c r="AH84" s="6"/>
      <c r="AI84" s="6"/>
      <c r="AJ84" s="9"/>
      <c r="AK84" s="9"/>
      <c r="AL84" s="9"/>
      <c r="AM84" s="9"/>
      <c r="AN84" s="9"/>
      <c r="AO84" s="6"/>
      <c r="AP84" s="6"/>
      <c r="AQ84" s="6"/>
      <c r="AR84" s="6"/>
      <c r="AS84" s="6"/>
      <c r="AT84" s="6"/>
      <c r="AU84" s="6"/>
      <c r="AV84" s="6"/>
      <c r="AW84" s="6"/>
      <c r="AX84" s="113"/>
      <c r="AY84" s="3"/>
      <c r="AZ84" s="3"/>
      <c r="BA84" s="3"/>
      <c r="BB84" s="3"/>
      <c r="BC84" s="4"/>
      <c r="BD84" s="4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25"/>
      <c r="BX84" s="25"/>
      <c r="BY84" s="19"/>
      <c r="BZ84" s="20"/>
      <c r="CA84" s="6"/>
      <c r="CB84" s="6"/>
      <c r="CC84" s="6"/>
      <c r="CD84" s="6"/>
      <c r="CE84" s="6"/>
      <c r="CF84" s="6"/>
      <c r="CG84" s="128"/>
    </row>
    <row r="85" spans="1:85" s="2" customFormat="1" x14ac:dyDescent="0.2">
      <c r="A85" s="114"/>
      <c r="B85" s="114"/>
      <c r="C85" s="114"/>
      <c r="D85" s="114"/>
      <c r="E85" s="7"/>
      <c r="F85" s="7"/>
      <c r="G85" s="7"/>
      <c r="H85" s="1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13"/>
      <c r="AB85" s="6"/>
      <c r="AC85" s="6"/>
      <c r="AD85" s="6"/>
      <c r="AE85" s="6"/>
      <c r="AF85" s="6"/>
      <c r="AG85" s="6"/>
      <c r="AH85" s="6"/>
      <c r="AI85" s="6"/>
      <c r="AJ85" s="9"/>
      <c r="AK85" s="9"/>
      <c r="AL85" s="9"/>
      <c r="AM85" s="9"/>
      <c r="AN85" s="9"/>
      <c r="AO85" s="6"/>
      <c r="AP85" s="6"/>
      <c r="AQ85" s="6"/>
      <c r="AR85" s="6"/>
      <c r="AS85" s="6"/>
      <c r="AT85" s="6"/>
      <c r="AU85" s="6"/>
      <c r="AV85" s="6"/>
      <c r="AW85" s="6"/>
      <c r="AX85" s="113"/>
      <c r="AY85" s="3"/>
      <c r="AZ85" s="3"/>
      <c r="BA85" s="3"/>
      <c r="BB85" s="3"/>
      <c r="BC85" s="4"/>
      <c r="BD85" s="4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25"/>
      <c r="BX85" s="25"/>
      <c r="BY85" s="19"/>
      <c r="BZ85" s="20"/>
      <c r="CA85" s="6"/>
      <c r="CB85" s="6"/>
      <c r="CC85" s="6"/>
      <c r="CD85" s="6"/>
      <c r="CE85" s="6"/>
      <c r="CF85" s="6"/>
      <c r="CG85" s="128"/>
    </row>
    <row r="86" spans="1:85" s="2" customFormat="1" x14ac:dyDescent="0.2">
      <c r="A86" s="114"/>
      <c r="B86" s="114"/>
      <c r="C86" s="114"/>
      <c r="D86" s="114"/>
      <c r="E86" s="7"/>
      <c r="F86" s="7"/>
      <c r="G86" s="7"/>
      <c r="H86" s="1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13"/>
      <c r="AB86" s="6"/>
      <c r="AC86" s="6"/>
      <c r="AD86" s="6"/>
      <c r="AE86" s="6"/>
      <c r="AF86" s="6"/>
      <c r="AG86" s="6"/>
      <c r="AH86" s="6"/>
      <c r="AI86" s="6"/>
      <c r="AJ86" s="9"/>
      <c r="AK86" s="9"/>
      <c r="AL86" s="9"/>
      <c r="AM86" s="9"/>
      <c r="AN86" s="9"/>
      <c r="AO86" s="6"/>
      <c r="AP86" s="6"/>
      <c r="AQ86" s="6"/>
      <c r="AR86" s="6"/>
      <c r="AS86" s="6"/>
      <c r="AT86" s="6"/>
      <c r="AU86" s="6"/>
      <c r="AV86" s="6"/>
      <c r="AW86" s="6"/>
      <c r="AX86" s="113"/>
      <c r="AY86" s="3"/>
      <c r="AZ86" s="3"/>
      <c r="BA86" s="3"/>
      <c r="BB86" s="3"/>
      <c r="BC86" s="4"/>
      <c r="BD86" s="4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25"/>
      <c r="BX86" s="25"/>
      <c r="BY86" s="19"/>
      <c r="BZ86" s="20"/>
      <c r="CA86" s="6"/>
      <c r="CB86" s="6"/>
      <c r="CC86" s="6"/>
      <c r="CD86" s="6"/>
      <c r="CE86" s="6"/>
      <c r="CF86" s="6"/>
      <c r="CG86" s="128"/>
    </row>
    <row r="87" spans="1:85" s="2" customFormat="1" x14ac:dyDescent="0.2">
      <c r="A87" s="114"/>
      <c r="B87" s="114"/>
      <c r="C87" s="114"/>
      <c r="D87" s="114"/>
      <c r="E87" s="7"/>
      <c r="F87" s="7"/>
      <c r="G87" s="7"/>
      <c r="H87" s="1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13"/>
      <c r="AB87" s="6"/>
      <c r="AC87" s="6"/>
      <c r="AD87" s="6"/>
      <c r="AE87" s="6"/>
      <c r="AF87" s="6"/>
      <c r="AG87" s="6"/>
      <c r="AH87" s="6"/>
      <c r="AI87" s="6"/>
      <c r="AJ87" s="9"/>
      <c r="AK87" s="9"/>
      <c r="AL87" s="9"/>
      <c r="AM87" s="9"/>
      <c r="AN87" s="9"/>
      <c r="AO87" s="6"/>
      <c r="AP87" s="6"/>
      <c r="AQ87" s="6"/>
      <c r="AR87" s="6"/>
      <c r="AS87" s="6"/>
      <c r="AT87" s="6"/>
      <c r="AU87" s="6"/>
      <c r="AV87" s="6"/>
      <c r="AW87" s="6"/>
      <c r="AX87" s="113"/>
      <c r="AY87" s="3"/>
      <c r="AZ87" s="3"/>
      <c r="BA87" s="3"/>
      <c r="BB87" s="3"/>
      <c r="BC87" s="4"/>
      <c r="BD87" s="4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25"/>
      <c r="BX87" s="25"/>
      <c r="BY87" s="19"/>
      <c r="BZ87" s="20"/>
      <c r="CA87" s="6"/>
      <c r="CB87" s="6"/>
      <c r="CC87" s="6"/>
      <c r="CD87" s="6"/>
      <c r="CE87" s="6"/>
      <c r="CF87" s="6"/>
      <c r="CG87" s="128"/>
    </row>
    <row r="88" spans="1:85" s="2" customFormat="1" x14ac:dyDescent="0.2">
      <c r="A88" s="114"/>
      <c r="B88" s="114"/>
      <c r="C88" s="114"/>
      <c r="D88" s="114"/>
      <c r="E88" s="7"/>
      <c r="F88" s="7"/>
      <c r="G88" s="7"/>
      <c r="H88" s="1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13"/>
      <c r="AB88" s="6"/>
      <c r="AC88" s="6"/>
      <c r="AD88" s="6"/>
      <c r="AE88" s="6"/>
      <c r="AF88" s="6"/>
      <c r="AG88" s="6"/>
      <c r="AH88" s="6"/>
      <c r="AI88" s="6"/>
      <c r="AJ88" s="9"/>
      <c r="AK88" s="9"/>
      <c r="AL88" s="9"/>
      <c r="AM88" s="9"/>
      <c r="AN88" s="9"/>
      <c r="AO88" s="6"/>
      <c r="AP88" s="6"/>
      <c r="AQ88" s="6"/>
      <c r="AR88" s="6"/>
      <c r="AS88" s="6"/>
      <c r="AT88" s="6"/>
      <c r="AU88" s="6"/>
      <c r="AV88" s="6"/>
      <c r="AW88" s="6"/>
      <c r="AX88" s="113"/>
      <c r="AY88" s="3"/>
      <c r="AZ88" s="3"/>
      <c r="BA88" s="3"/>
      <c r="BB88" s="3"/>
      <c r="BC88" s="4"/>
      <c r="BD88" s="4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25"/>
      <c r="BX88" s="25"/>
      <c r="BY88" s="19"/>
      <c r="BZ88" s="20"/>
      <c r="CA88" s="6"/>
      <c r="CB88" s="6"/>
      <c r="CC88" s="6"/>
      <c r="CD88" s="6"/>
      <c r="CE88" s="6"/>
      <c r="CF88" s="6"/>
      <c r="CG88" s="128"/>
    </row>
    <row r="89" spans="1:85" s="2" customFormat="1" x14ac:dyDescent="0.2">
      <c r="A89" s="114"/>
      <c r="B89" s="114"/>
      <c r="C89" s="114"/>
      <c r="D89" s="114"/>
      <c r="E89" s="7"/>
      <c r="F89" s="7"/>
      <c r="G89" s="7"/>
      <c r="H89" s="13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13"/>
      <c r="AB89" s="6"/>
      <c r="AC89" s="6"/>
      <c r="AD89" s="6"/>
      <c r="AE89" s="6"/>
      <c r="AF89" s="6"/>
      <c r="AG89" s="6"/>
      <c r="AH89" s="6"/>
      <c r="AI89" s="6"/>
      <c r="AJ89" s="9"/>
      <c r="AK89" s="9"/>
      <c r="AL89" s="9"/>
      <c r="AM89" s="9"/>
      <c r="AN89" s="9"/>
      <c r="AO89" s="6"/>
      <c r="AP89" s="6"/>
      <c r="AQ89" s="6"/>
      <c r="AR89" s="6"/>
      <c r="AS89" s="6"/>
      <c r="AT89" s="6"/>
      <c r="AU89" s="6"/>
      <c r="AV89" s="6"/>
      <c r="AW89" s="6"/>
      <c r="AX89" s="113"/>
      <c r="AY89" s="3"/>
      <c r="AZ89" s="3"/>
      <c r="BA89" s="3"/>
      <c r="BB89" s="3"/>
      <c r="BC89" s="4"/>
      <c r="BD89" s="4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25"/>
      <c r="BX89" s="25"/>
      <c r="BY89" s="19"/>
      <c r="BZ89" s="20"/>
      <c r="CA89" s="6"/>
      <c r="CB89" s="6"/>
      <c r="CC89" s="6"/>
      <c r="CD89" s="6"/>
      <c r="CE89" s="6"/>
      <c r="CF89" s="6"/>
      <c r="CG89" s="128"/>
    </row>
    <row r="90" spans="1:85" s="2" customFormat="1" x14ac:dyDescent="0.2">
      <c r="A90" s="114"/>
      <c r="B90" s="114"/>
      <c r="C90" s="114"/>
      <c r="D90" s="114"/>
      <c r="E90" s="7"/>
      <c r="F90" s="7"/>
      <c r="G90" s="7"/>
      <c r="H90" s="1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13"/>
      <c r="AB90" s="6"/>
      <c r="AC90" s="6"/>
      <c r="AD90" s="6"/>
      <c r="AE90" s="6"/>
      <c r="AF90" s="6"/>
      <c r="AG90" s="6"/>
      <c r="AH90" s="6"/>
      <c r="AI90" s="6"/>
      <c r="AJ90" s="9"/>
      <c r="AK90" s="9"/>
      <c r="AL90" s="9"/>
      <c r="AM90" s="9"/>
      <c r="AN90" s="9"/>
      <c r="AO90" s="6"/>
      <c r="AP90" s="6"/>
      <c r="AQ90" s="6"/>
      <c r="AR90" s="6"/>
      <c r="AS90" s="6"/>
      <c r="AT90" s="6"/>
      <c r="AU90" s="6"/>
      <c r="AV90" s="6"/>
      <c r="AW90" s="6"/>
      <c r="AX90" s="113"/>
      <c r="AY90" s="3"/>
      <c r="AZ90" s="3"/>
      <c r="BA90" s="3"/>
      <c r="BB90" s="3"/>
      <c r="BC90" s="4"/>
      <c r="BD90" s="4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25"/>
      <c r="BX90" s="25"/>
      <c r="BY90" s="19"/>
      <c r="BZ90" s="20"/>
      <c r="CA90" s="6"/>
      <c r="CB90" s="6"/>
      <c r="CC90" s="6"/>
      <c r="CD90" s="6"/>
      <c r="CE90" s="6"/>
      <c r="CF90" s="6"/>
      <c r="CG90" s="128"/>
    </row>
    <row r="91" spans="1:85" s="2" customFormat="1" x14ac:dyDescent="0.2">
      <c r="A91" s="114"/>
      <c r="B91" s="114"/>
      <c r="C91" s="114"/>
      <c r="D91" s="114"/>
      <c r="E91" s="7"/>
      <c r="F91" s="7"/>
      <c r="G91" s="7"/>
      <c r="H91" s="13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13"/>
      <c r="AB91" s="6"/>
      <c r="AC91" s="6"/>
      <c r="AD91" s="6"/>
      <c r="AE91" s="6"/>
      <c r="AF91" s="6"/>
      <c r="AG91" s="6"/>
      <c r="AH91" s="6"/>
      <c r="AI91" s="6"/>
      <c r="AJ91" s="9"/>
      <c r="AK91" s="9"/>
      <c r="AL91" s="9"/>
      <c r="AM91" s="9"/>
      <c r="AN91" s="9"/>
      <c r="AO91" s="6"/>
      <c r="AP91" s="6"/>
      <c r="AQ91" s="6"/>
      <c r="AR91" s="6"/>
      <c r="AS91" s="6"/>
      <c r="AT91" s="6"/>
      <c r="AU91" s="6"/>
      <c r="AV91" s="6"/>
      <c r="AW91" s="6"/>
      <c r="AX91" s="113"/>
      <c r="AY91" s="3"/>
      <c r="AZ91" s="3"/>
      <c r="BA91" s="3"/>
      <c r="BB91" s="3"/>
      <c r="BC91" s="4"/>
      <c r="BD91" s="4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25"/>
      <c r="BX91" s="25"/>
      <c r="BY91" s="19"/>
      <c r="BZ91" s="20"/>
      <c r="CA91" s="6"/>
      <c r="CB91" s="6"/>
      <c r="CC91" s="6"/>
      <c r="CD91" s="6"/>
      <c r="CE91" s="6"/>
      <c r="CF91" s="6"/>
      <c r="CG91" s="128"/>
    </row>
    <row r="92" spans="1:85" s="2" customFormat="1" x14ac:dyDescent="0.2">
      <c r="A92" s="114"/>
      <c r="B92" s="114"/>
      <c r="C92" s="114"/>
      <c r="D92" s="114"/>
      <c r="E92" s="7"/>
      <c r="F92" s="7"/>
      <c r="G92" s="7"/>
      <c r="H92" s="13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13"/>
      <c r="AB92" s="6"/>
      <c r="AC92" s="6"/>
      <c r="AD92" s="6"/>
      <c r="AE92" s="6"/>
      <c r="AF92" s="6"/>
      <c r="AG92" s="6"/>
      <c r="AH92" s="6"/>
      <c r="AI92" s="6"/>
      <c r="AJ92" s="9"/>
      <c r="AK92" s="9"/>
      <c r="AL92" s="9"/>
      <c r="AM92" s="9"/>
      <c r="AN92" s="9"/>
      <c r="AO92" s="6"/>
      <c r="AP92" s="6"/>
      <c r="AQ92" s="6"/>
      <c r="AR92" s="6"/>
      <c r="AS92" s="6"/>
      <c r="AT92" s="6"/>
      <c r="AU92" s="6"/>
      <c r="AV92" s="6"/>
      <c r="AW92" s="6"/>
      <c r="AX92" s="113"/>
      <c r="AY92" s="3"/>
      <c r="AZ92" s="3"/>
      <c r="BA92" s="3"/>
      <c r="BB92" s="3"/>
      <c r="BC92" s="4"/>
      <c r="BD92" s="4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25"/>
      <c r="BX92" s="25"/>
      <c r="BY92" s="19"/>
      <c r="BZ92" s="20"/>
      <c r="CA92" s="6"/>
      <c r="CB92" s="6"/>
      <c r="CC92" s="6"/>
      <c r="CD92" s="6"/>
      <c r="CE92" s="6"/>
      <c r="CF92" s="6"/>
      <c r="CG92" s="128"/>
    </row>
    <row r="93" spans="1:85" s="2" customFormat="1" x14ac:dyDescent="0.2">
      <c r="A93" s="114"/>
      <c r="B93" s="114"/>
      <c r="C93" s="114"/>
      <c r="D93" s="114"/>
      <c r="E93" s="7"/>
      <c r="F93" s="7"/>
      <c r="G93" s="7"/>
      <c r="H93" s="13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13"/>
      <c r="AB93" s="6"/>
      <c r="AC93" s="6"/>
      <c r="AD93" s="6"/>
      <c r="AE93" s="6"/>
      <c r="AF93" s="6"/>
      <c r="AG93" s="6"/>
      <c r="AH93" s="6"/>
      <c r="AI93" s="6"/>
      <c r="AJ93" s="9"/>
      <c r="AK93" s="9"/>
      <c r="AL93" s="9"/>
      <c r="AM93" s="9"/>
      <c r="AN93" s="9"/>
      <c r="AO93" s="6"/>
      <c r="AP93" s="6"/>
      <c r="AQ93" s="6"/>
      <c r="AR93" s="6"/>
      <c r="AS93" s="6"/>
      <c r="AT93" s="6"/>
      <c r="AU93" s="6"/>
      <c r="AV93" s="6"/>
      <c r="AW93" s="6"/>
      <c r="AX93" s="113"/>
      <c r="AY93" s="3"/>
      <c r="AZ93" s="3"/>
      <c r="BA93" s="3"/>
      <c r="BB93" s="3"/>
      <c r="BC93" s="4"/>
      <c r="BD93" s="4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25"/>
      <c r="BX93" s="25"/>
      <c r="BY93" s="19"/>
      <c r="BZ93" s="20"/>
      <c r="CA93" s="6"/>
      <c r="CB93" s="6"/>
      <c r="CC93" s="6"/>
      <c r="CD93" s="6"/>
      <c r="CE93" s="6"/>
      <c r="CF93" s="6"/>
      <c r="CG93" s="128"/>
    </row>
    <row r="94" spans="1:85" s="2" customFormat="1" x14ac:dyDescent="0.2">
      <c r="A94" s="114"/>
      <c r="B94" s="114"/>
      <c r="C94" s="114"/>
      <c r="D94" s="114"/>
      <c r="E94" s="7"/>
      <c r="F94" s="7"/>
      <c r="G94" s="7"/>
      <c r="H94" s="13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13"/>
      <c r="AB94" s="6"/>
      <c r="AC94" s="6"/>
      <c r="AD94" s="6"/>
      <c r="AE94" s="6"/>
      <c r="AF94" s="6"/>
      <c r="AG94" s="6"/>
      <c r="AH94" s="6"/>
      <c r="AI94" s="6"/>
      <c r="AJ94" s="9"/>
      <c r="AK94" s="9"/>
      <c r="AL94" s="9"/>
      <c r="AM94" s="9"/>
      <c r="AN94" s="9"/>
      <c r="AO94" s="6"/>
      <c r="AP94" s="6"/>
      <c r="AQ94" s="6"/>
      <c r="AR94" s="6"/>
      <c r="AS94" s="6"/>
      <c r="AT94" s="6"/>
      <c r="AU94" s="6"/>
      <c r="AV94" s="6"/>
      <c r="AW94" s="6"/>
      <c r="AX94" s="113"/>
      <c r="AY94" s="3"/>
      <c r="AZ94" s="3"/>
      <c r="BA94" s="3"/>
      <c r="BB94" s="3"/>
      <c r="BC94" s="4"/>
      <c r="BD94" s="4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25"/>
      <c r="BX94" s="25"/>
      <c r="BY94" s="19"/>
      <c r="BZ94" s="20"/>
      <c r="CA94" s="6"/>
      <c r="CB94" s="6"/>
      <c r="CC94" s="6"/>
      <c r="CD94" s="6"/>
      <c r="CE94" s="6"/>
      <c r="CF94" s="6"/>
      <c r="CG94" s="128"/>
    </row>
    <row r="95" spans="1:85" s="2" customFormat="1" x14ac:dyDescent="0.2">
      <c r="A95" s="114"/>
      <c r="B95" s="114"/>
      <c r="C95" s="114"/>
      <c r="D95" s="114"/>
      <c r="E95" s="7"/>
      <c r="F95" s="7"/>
      <c r="G95" s="7"/>
      <c r="H95" s="1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13"/>
      <c r="AB95" s="6"/>
      <c r="AC95" s="6"/>
      <c r="AD95" s="6"/>
      <c r="AE95" s="6"/>
      <c r="AF95" s="6"/>
      <c r="AG95" s="6"/>
      <c r="AH95" s="6"/>
      <c r="AI95" s="6"/>
      <c r="AJ95" s="9"/>
      <c r="AK95" s="9"/>
      <c r="AL95" s="9"/>
      <c r="AM95" s="9"/>
      <c r="AN95" s="9"/>
      <c r="AO95" s="6"/>
      <c r="AP95" s="6"/>
      <c r="AQ95" s="6"/>
      <c r="AR95" s="6"/>
      <c r="AS95" s="6"/>
      <c r="AT95" s="6"/>
      <c r="AU95" s="6"/>
      <c r="AV95" s="6"/>
      <c r="AW95" s="6"/>
      <c r="AX95" s="113"/>
      <c r="AY95" s="3"/>
      <c r="AZ95" s="3"/>
      <c r="BA95" s="3"/>
      <c r="BB95" s="3"/>
      <c r="BC95" s="4"/>
      <c r="BD95" s="4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25"/>
      <c r="BX95" s="25"/>
      <c r="BY95" s="19"/>
      <c r="BZ95" s="20"/>
      <c r="CA95" s="6"/>
      <c r="CB95" s="6"/>
      <c r="CC95" s="6"/>
      <c r="CD95" s="6"/>
      <c r="CE95" s="6"/>
      <c r="CF95" s="6"/>
      <c r="CG95" s="128"/>
    </row>
    <row r="96" spans="1:85" s="2" customFormat="1" x14ac:dyDescent="0.2">
      <c r="A96" s="114"/>
      <c r="B96" s="114"/>
      <c r="C96" s="114"/>
      <c r="D96" s="114"/>
      <c r="E96" s="7"/>
      <c r="F96" s="7"/>
      <c r="G96" s="7"/>
      <c r="H96" s="1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13"/>
      <c r="AB96" s="6"/>
      <c r="AC96" s="6"/>
      <c r="AD96" s="6"/>
      <c r="AE96" s="6"/>
      <c r="AF96" s="6"/>
      <c r="AG96" s="6"/>
      <c r="AH96" s="6"/>
      <c r="AI96" s="6"/>
      <c r="AJ96" s="9"/>
      <c r="AK96" s="9"/>
      <c r="AL96" s="9"/>
      <c r="AM96" s="9"/>
      <c r="AN96" s="9"/>
      <c r="AO96" s="6"/>
      <c r="AP96" s="6"/>
      <c r="AQ96" s="6"/>
      <c r="AR96" s="6"/>
      <c r="AS96" s="6"/>
      <c r="AT96" s="6"/>
      <c r="AU96" s="6"/>
      <c r="AV96" s="6"/>
      <c r="AW96" s="6"/>
      <c r="AX96" s="113"/>
      <c r="AY96" s="3"/>
      <c r="AZ96" s="3"/>
      <c r="BA96" s="3"/>
      <c r="BB96" s="3"/>
      <c r="BC96" s="4"/>
      <c r="BD96" s="4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25"/>
      <c r="BX96" s="25"/>
      <c r="BY96" s="19"/>
      <c r="BZ96" s="20"/>
      <c r="CA96" s="6"/>
      <c r="CB96" s="6"/>
      <c r="CC96" s="6"/>
      <c r="CD96" s="6"/>
      <c r="CE96" s="6"/>
      <c r="CF96" s="6"/>
      <c r="CG96" s="128"/>
    </row>
    <row r="97" spans="1:85" s="2" customFormat="1" x14ac:dyDescent="0.2">
      <c r="A97" s="114"/>
      <c r="B97" s="114"/>
      <c r="C97" s="114"/>
      <c r="D97" s="114"/>
      <c r="E97" s="7"/>
      <c r="F97" s="7"/>
      <c r="G97" s="7"/>
      <c r="H97" s="13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13"/>
      <c r="AB97" s="6"/>
      <c r="AC97" s="6"/>
      <c r="AD97" s="6"/>
      <c r="AE97" s="6"/>
      <c r="AF97" s="6"/>
      <c r="AG97" s="6"/>
      <c r="AH97" s="6"/>
      <c r="AI97" s="6"/>
      <c r="AJ97" s="9"/>
      <c r="AK97" s="9"/>
      <c r="AL97" s="9"/>
      <c r="AM97" s="9"/>
      <c r="AN97" s="9"/>
      <c r="AO97" s="6"/>
      <c r="AP97" s="6"/>
      <c r="AQ97" s="6"/>
      <c r="AR97" s="6"/>
      <c r="AS97" s="6"/>
      <c r="AT97" s="6"/>
      <c r="AU97" s="6"/>
      <c r="AV97" s="6"/>
      <c r="AW97" s="6"/>
      <c r="AX97" s="113"/>
      <c r="AY97" s="3"/>
      <c r="AZ97" s="3"/>
      <c r="BA97" s="3"/>
      <c r="BB97" s="3"/>
      <c r="BC97" s="4"/>
      <c r="BD97" s="4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25"/>
      <c r="BX97" s="25"/>
      <c r="BY97" s="19"/>
      <c r="BZ97" s="20"/>
      <c r="CA97" s="6"/>
      <c r="CB97" s="6"/>
      <c r="CC97" s="6"/>
      <c r="CD97" s="6"/>
      <c r="CE97" s="6"/>
      <c r="CF97" s="6"/>
      <c r="CG97" s="128"/>
    </row>
    <row r="98" spans="1:85" s="2" customFormat="1" x14ac:dyDescent="0.2">
      <c r="A98" s="114"/>
      <c r="B98" s="114"/>
      <c r="C98" s="114"/>
      <c r="D98" s="114"/>
      <c r="E98" s="7"/>
      <c r="F98" s="7"/>
      <c r="G98" s="7"/>
      <c r="H98" s="13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13"/>
      <c r="AB98" s="6"/>
      <c r="AC98" s="6"/>
      <c r="AD98" s="6"/>
      <c r="AE98" s="6"/>
      <c r="AF98" s="6"/>
      <c r="AG98" s="6"/>
      <c r="AH98" s="6"/>
      <c r="AI98" s="6"/>
      <c r="AJ98" s="9"/>
      <c r="AK98" s="9"/>
      <c r="AL98" s="9"/>
      <c r="AM98" s="9"/>
      <c r="AN98" s="9"/>
      <c r="AO98" s="6"/>
      <c r="AP98" s="6"/>
      <c r="AQ98" s="6"/>
      <c r="AR98" s="6"/>
      <c r="AS98" s="6"/>
      <c r="AT98" s="6"/>
      <c r="AU98" s="6"/>
      <c r="AV98" s="6"/>
      <c r="AW98" s="6"/>
      <c r="AX98" s="113"/>
      <c r="AY98" s="3"/>
      <c r="AZ98" s="3"/>
      <c r="BA98" s="3"/>
      <c r="BB98" s="3"/>
      <c r="BC98" s="4"/>
      <c r="BD98" s="4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25"/>
      <c r="BX98" s="25"/>
      <c r="BY98" s="19"/>
      <c r="BZ98" s="20"/>
      <c r="CA98" s="6"/>
      <c r="CB98" s="6"/>
      <c r="CC98" s="6"/>
      <c r="CD98" s="6"/>
      <c r="CE98" s="6"/>
      <c r="CF98" s="6"/>
      <c r="CG98" s="128"/>
    </row>
    <row r="99" spans="1:85" s="2" customFormat="1" x14ac:dyDescent="0.2">
      <c r="A99" s="114"/>
      <c r="B99" s="114"/>
      <c r="C99" s="114"/>
      <c r="D99" s="114"/>
      <c r="E99" s="7"/>
      <c r="F99" s="7"/>
      <c r="G99" s="7"/>
      <c r="H99" s="13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13"/>
      <c r="AB99" s="6"/>
      <c r="AC99" s="6"/>
      <c r="AD99" s="6"/>
      <c r="AE99" s="6"/>
      <c r="AF99" s="6"/>
      <c r="AG99" s="6"/>
      <c r="AH99" s="6"/>
      <c r="AI99" s="6"/>
      <c r="AJ99" s="9"/>
      <c r="AK99" s="9"/>
      <c r="AL99" s="9"/>
      <c r="AM99" s="9"/>
      <c r="AN99" s="9"/>
      <c r="AO99" s="6"/>
      <c r="AP99" s="6"/>
      <c r="AQ99" s="6"/>
      <c r="AR99" s="6"/>
      <c r="AS99" s="6"/>
      <c r="AT99" s="6"/>
      <c r="AU99" s="6"/>
      <c r="AV99" s="6"/>
      <c r="AW99" s="6"/>
      <c r="AX99" s="113"/>
      <c r="AY99" s="3"/>
      <c r="AZ99" s="3"/>
      <c r="BA99" s="3"/>
      <c r="BB99" s="3"/>
      <c r="BC99" s="4"/>
      <c r="BD99" s="4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25"/>
      <c r="BX99" s="25"/>
      <c r="BY99" s="19"/>
      <c r="BZ99" s="20"/>
      <c r="CA99" s="6"/>
      <c r="CB99" s="6"/>
      <c r="CC99" s="6"/>
      <c r="CD99" s="6"/>
      <c r="CE99" s="6"/>
      <c r="CF99" s="6"/>
      <c r="CG99" s="128"/>
    </row>
    <row r="100" spans="1:85" s="2" customFormat="1" x14ac:dyDescent="0.2">
      <c r="A100" s="114"/>
      <c r="B100" s="114"/>
      <c r="C100" s="114"/>
      <c r="D100" s="114"/>
      <c r="E100" s="7"/>
      <c r="F100" s="7"/>
      <c r="G100" s="7"/>
      <c r="H100" s="13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13"/>
      <c r="AB100" s="6"/>
      <c r="AC100" s="6"/>
      <c r="AD100" s="6"/>
      <c r="AE100" s="6"/>
      <c r="AF100" s="6"/>
      <c r="AG100" s="6"/>
      <c r="AH100" s="6"/>
      <c r="AI100" s="6"/>
      <c r="AJ100" s="9"/>
      <c r="AK100" s="9"/>
      <c r="AL100" s="9"/>
      <c r="AM100" s="9"/>
      <c r="AN100" s="9"/>
      <c r="AO100" s="6"/>
      <c r="AP100" s="6"/>
      <c r="AQ100" s="6"/>
      <c r="AR100" s="6"/>
      <c r="AS100" s="6"/>
      <c r="AT100" s="6"/>
      <c r="AU100" s="6"/>
      <c r="AV100" s="6"/>
      <c r="AW100" s="6"/>
      <c r="AX100" s="113"/>
      <c r="AY100" s="3"/>
      <c r="AZ100" s="3"/>
      <c r="BA100" s="3"/>
      <c r="BB100" s="3"/>
      <c r="BC100" s="4"/>
      <c r="BD100" s="4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25"/>
      <c r="BX100" s="25"/>
      <c r="BY100" s="19"/>
      <c r="BZ100" s="20"/>
      <c r="CA100" s="6"/>
      <c r="CB100" s="6"/>
      <c r="CC100" s="6"/>
      <c r="CD100" s="6"/>
      <c r="CE100" s="6"/>
      <c r="CF100" s="6"/>
      <c r="CG100" s="128"/>
    </row>
    <row r="101" spans="1:85" s="2" customFormat="1" x14ac:dyDescent="0.2">
      <c r="A101" s="114"/>
      <c r="B101" s="114"/>
      <c r="C101" s="114"/>
      <c r="D101" s="114"/>
      <c r="E101" s="7"/>
      <c r="F101" s="7"/>
      <c r="G101" s="7"/>
      <c r="H101" s="1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13"/>
      <c r="AB101" s="6"/>
      <c r="AC101" s="6"/>
      <c r="AD101" s="6"/>
      <c r="AE101" s="6"/>
      <c r="AF101" s="6"/>
      <c r="AG101" s="6"/>
      <c r="AH101" s="6"/>
      <c r="AI101" s="6"/>
      <c r="AJ101" s="9"/>
      <c r="AK101" s="9"/>
      <c r="AL101" s="9"/>
      <c r="AM101" s="9"/>
      <c r="AN101" s="9"/>
      <c r="AO101" s="6"/>
      <c r="AP101" s="6"/>
      <c r="AQ101" s="6"/>
      <c r="AR101" s="6"/>
      <c r="AS101" s="6"/>
      <c r="AT101" s="6"/>
      <c r="AU101" s="6"/>
      <c r="AV101" s="6"/>
      <c r="AW101" s="6"/>
      <c r="AX101" s="113"/>
      <c r="AY101" s="3"/>
      <c r="AZ101" s="3"/>
      <c r="BA101" s="3"/>
      <c r="BB101" s="3"/>
      <c r="BC101" s="4"/>
      <c r="BD101" s="4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25"/>
      <c r="BX101" s="25"/>
      <c r="BY101" s="19"/>
      <c r="BZ101" s="20"/>
      <c r="CA101" s="6"/>
      <c r="CB101" s="6"/>
      <c r="CC101" s="6"/>
      <c r="CD101" s="6"/>
      <c r="CE101" s="6"/>
      <c r="CF101" s="6"/>
      <c r="CG101" s="128"/>
    </row>
    <row r="102" spans="1:85" s="2" customFormat="1" x14ac:dyDescent="0.2">
      <c r="A102" s="114"/>
      <c r="B102" s="114"/>
      <c r="C102" s="114"/>
      <c r="D102" s="114"/>
      <c r="E102" s="7"/>
      <c r="F102" s="7"/>
      <c r="G102" s="7"/>
      <c r="H102" s="1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13"/>
      <c r="AB102" s="6"/>
      <c r="AC102" s="6"/>
      <c r="AD102" s="6"/>
      <c r="AE102" s="6"/>
      <c r="AF102" s="6"/>
      <c r="AG102" s="6"/>
      <c r="AH102" s="6"/>
      <c r="AI102" s="6"/>
      <c r="AJ102" s="9"/>
      <c r="AK102" s="9"/>
      <c r="AL102" s="9"/>
      <c r="AM102" s="9"/>
      <c r="AN102" s="9"/>
      <c r="AO102" s="6"/>
      <c r="AP102" s="6"/>
      <c r="AQ102" s="6"/>
      <c r="AR102" s="6"/>
      <c r="AS102" s="6"/>
      <c r="AT102" s="6"/>
      <c r="AU102" s="6"/>
      <c r="AV102" s="6"/>
      <c r="AW102" s="6"/>
      <c r="AX102" s="113"/>
      <c r="AY102" s="3"/>
      <c r="AZ102" s="3"/>
      <c r="BA102" s="3"/>
      <c r="BB102" s="3"/>
      <c r="BC102" s="4"/>
      <c r="BD102" s="4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25"/>
      <c r="BX102" s="25"/>
      <c r="BY102" s="19"/>
      <c r="BZ102" s="20"/>
      <c r="CA102" s="6"/>
      <c r="CB102" s="6"/>
      <c r="CC102" s="6"/>
      <c r="CD102" s="6"/>
      <c r="CE102" s="6"/>
      <c r="CF102" s="6"/>
      <c r="CG102" s="128"/>
    </row>
    <row r="103" spans="1:85" s="2" customFormat="1" x14ac:dyDescent="0.2">
      <c r="A103" s="114"/>
      <c r="B103" s="114"/>
      <c r="C103" s="114"/>
      <c r="D103" s="114"/>
      <c r="E103" s="7"/>
      <c r="F103" s="7"/>
      <c r="G103" s="7"/>
      <c r="H103" s="13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13"/>
      <c r="AB103" s="6"/>
      <c r="AC103" s="6"/>
      <c r="AD103" s="6"/>
      <c r="AE103" s="6"/>
      <c r="AF103" s="6"/>
      <c r="AG103" s="6"/>
      <c r="AH103" s="6"/>
      <c r="AI103" s="6"/>
      <c r="AJ103" s="9"/>
      <c r="AK103" s="9"/>
      <c r="AL103" s="9"/>
      <c r="AM103" s="9"/>
      <c r="AN103" s="9"/>
      <c r="AO103" s="6"/>
      <c r="AP103" s="6"/>
      <c r="AQ103" s="6"/>
      <c r="AR103" s="6"/>
      <c r="AS103" s="6"/>
      <c r="AT103" s="6"/>
      <c r="AU103" s="6"/>
      <c r="AV103" s="6"/>
      <c r="AW103" s="6"/>
      <c r="AX103" s="113"/>
      <c r="AY103" s="3"/>
      <c r="AZ103" s="3"/>
      <c r="BA103" s="3"/>
      <c r="BB103" s="3"/>
      <c r="BC103" s="4"/>
      <c r="BD103" s="4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25"/>
      <c r="BX103" s="25"/>
      <c r="BY103" s="19"/>
      <c r="BZ103" s="20"/>
      <c r="CA103" s="6"/>
      <c r="CB103" s="6"/>
      <c r="CC103" s="6"/>
      <c r="CD103" s="6"/>
      <c r="CE103" s="6"/>
      <c r="CF103" s="6"/>
      <c r="CG103" s="128"/>
    </row>
    <row r="104" spans="1:85" s="2" customFormat="1" x14ac:dyDescent="0.2">
      <c r="A104" s="114"/>
      <c r="B104" s="114"/>
      <c r="C104" s="114"/>
      <c r="D104" s="114"/>
      <c r="E104" s="7"/>
      <c r="F104" s="7"/>
      <c r="G104" s="7"/>
      <c r="H104" s="13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13"/>
      <c r="AB104" s="6"/>
      <c r="AC104" s="6"/>
      <c r="AD104" s="6"/>
      <c r="AE104" s="6"/>
      <c r="AF104" s="6"/>
      <c r="AG104" s="6"/>
      <c r="AH104" s="6"/>
      <c r="AI104" s="6"/>
      <c r="AJ104" s="9"/>
      <c r="AK104" s="9"/>
      <c r="AL104" s="9"/>
      <c r="AM104" s="9"/>
      <c r="AN104" s="9"/>
      <c r="AO104" s="6"/>
      <c r="AP104" s="6"/>
      <c r="AQ104" s="6"/>
      <c r="AR104" s="6"/>
      <c r="AS104" s="6"/>
      <c r="AT104" s="6"/>
      <c r="AU104" s="6"/>
      <c r="AV104" s="6"/>
      <c r="AW104" s="6"/>
      <c r="AX104" s="113"/>
      <c r="AY104" s="3"/>
      <c r="AZ104" s="3"/>
      <c r="BA104" s="3"/>
      <c r="BB104" s="3"/>
      <c r="BC104" s="4"/>
      <c r="BD104" s="4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25"/>
      <c r="BX104" s="25"/>
      <c r="BY104" s="19"/>
      <c r="BZ104" s="20"/>
      <c r="CA104" s="6"/>
      <c r="CB104" s="6"/>
      <c r="CC104" s="6"/>
      <c r="CD104" s="6"/>
      <c r="CE104" s="6"/>
      <c r="CF104" s="6"/>
      <c r="CG104" s="128"/>
    </row>
    <row r="105" spans="1:85" s="2" customFormat="1" x14ac:dyDescent="0.2">
      <c r="A105" s="114"/>
      <c r="B105" s="114"/>
      <c r="C105" s="114"/>
      <c r="D105" s="114"/>
      <c r="E105" s="7"/>
      <c r="F105" s="7"/>
      <c r="G105" s="7"/>
      <c r="H105" s="13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13"/>
      <c r="AB105" s="6"/>
      <c r="AC105" s="6"/>
      <c r="AD105" s="6"/>
      <c r="AE105" s="6"/>
      <c r="AF105" s="6"/>
      <c r="AG105" s="6"/>
      <c r="AH105" s="6"/>
      <c r="AI105" s="6"/>
      <c r="AJ105" s="9"/>
      <c r="AK105" s="9"/>
      <c r="AL105" s="9"/>
      <c r="AM105" s="9"/>
      <c r="AN105" s="9"/>
      <c r="AO105" s="6"/>
      <c r="AP105" s="6"/>
      <c r="AQ105" s="6"/>
      <c r="AR105" s="6"/>
      <c r="AS105" s="6"/>
      <c r="AT105" s="6"/>
      <c r="AU105" s="6"/>
      <c r="AV105" s="6"/>
      <c r="AW105" s="6"/>
      <c r="AX105" s="113"/>
      <c r="AY105" s="3"/>
      <c r="AZ105" s="3"/>
      <c r="BA105" s="3"/>
      <c r="BB105" s="3"/>
      <c r="BC105" s="4"/>
      <c r="BD105" s="4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25"/>
      <c r="BX105" s="25"/>
      <c r="BY105" s="19"/>
      <c r="BZ105" s="20"/>
      <c r="CA105" s="6"/>
      <c r="CB105" s="6"/>
      <c r="CC105" s="6"/>
      <c r="CD105" s="6"/>
      <c r="CE105" s="6"/>
      <c r="CF105" s="6"/>
      <c r="CG105" s="128"/>
    </row>
    <row r="106" spans="1:85" s="2" customFormat="1" x14ac:dyDescent="0.2">
      <c r="A106" s="114"/>
      <c r="B106" s="114"/>
      <c r="C106" s="114"/>
      <c r="D106" s="114"/>
      <c r="E106" s="7"/>
      <c r="F106" s="7"/>
      <c r="G106" s="7"/>
      <c r="H106" s="1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13"/>
      <c r="AB106" s="6"/>
      <c r="AC106" s="6"/>
      <c r="AD106" s="6"/>
      <c r="AE106" s="6"/>
      <c r="AF106" s="6"/>
      <c r="AG106" s="6"/>
      <c r="AH106" s="6"/>
      <c r="AI106" s="6"/>
      <c r="AJ106" s="9"/>
      <c r="AK106" s="9"/>
      <c r="AL106" s="9"/>
      <c r="AM106" s="9"/>
      <c r="AN106" s="9"/>
      <c r="AO106" s="6"/>
      <c r="AP106" s="6"/>
      <c r="AQ106" s="6"/>
      <c r="AR106" s="6"/>
      <c r="AS106" s="6"/>
      <c r="AT106" s="6"/>
      <c r="AU106" s="6"/>
      <c r="AV106" s="6"/>
      <c r="AW106" s="6"/>
      <c r="AX106" s="113"/>
      <c r="AY106" s="3"/>
      <c r="AZ106" s="3"/>
      <c r="BA106" s="3"/>
      <c r="BB106" s="3"/>
      <c r="BC106" s="4"/>
      <c r="BD106" s="4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25"/>
      <c r="BX106" s="25"/>
      <c r="BY106" s="19"/>
      <c r="BZ106" s="20"/>
      <c r="CA106" s="6"/>
      <c r="CB106" s="6"/>
      <c r="CC106" s="6"/>
      <c r="CD106" s="6"/>
      <c r="CE106" s="6"/>
      <c r="CF106" s="6"/>
      <c r="CG106" s="128"/>
    </row>
    <row r="107" spans="1:85" s="2" customFormat="1" x14ac:dyDescent="0.2">
      <c r="A107" s="114"/>
      <c r="B107" s="114"/>
      <c r="C107" s="114"/>
      <c r="D107" s="114"/>
      <c r="E107" s="7"/>
      <c r="F107" s="7"/>
      <c r="G107" s="7"/>
      <c r="H107" s="13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13"/>
      <c r="AB107" s="6"/>
      <c r="AC107" s="6"/>
      <c r="AD107" s="6"/>
      <c r="AE107" s="6"/>
      <c r="AF107" s="6"/>
      <c r="AG107" s="6"/>
      <c r="AH107" s="6"/>
      <c r="AI107" s="6"/>
      <c r="AJ107" s="9"/>
      <c r="AK107" s="9"/>
      <c r="AL107" s="9"/>
      <c r="AM107" s="9"/>
      <c r="AN107" s="9"/>
      <c r="AO107" s="6"/>
      <c r="AP107" s="6"/>
      <c r="AQ107" s="6"/>
      <c r="AR107" s="6"/>
      <c r="AS107" s="6"/>
      <c r="AT107" s="6"/>
      <c r="AU107" s="6"/>
      <c r="AV107" s="6"/>
      <c r="AW107" s="6"/>
      <c r="AX107" s="113"/>
      <c r="AY107" s="3"/>
      <c r="AZ107" s="3"/>
      <c r="BA107" s="3"/>
      <c r="BB107" s="3"/>
      <c r="BC107" s="4"/>
      <c r="BD107" s="4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25"/>
      <c r="BX107" s="25"/>
      <c r="BY107" s="19"/>
      <c r="BZ107" s="20"/>
      <c r="CA107" s="6"/>
      <c r="CB107" s="6"/>
      <c r="CC107" s="6"/>
      <c r="CD107" s="6"/>
      <c r="CE107" s="6"/>
      <c r="CF107" s="6"/>
      <c r="CG107" s="128"/>
    </row>
    <row r="108" spans="1:85" s="2" customFormat="1" x14ac:dyDescent="0.2">
      <c r="A108" s="114"/>
      <c r="B108" s="114"/>
      <c r="C108" s="114"/>
      <c r="D108" s="114"/>
      <c r="E108" s="7"/>
      <c r="F108" s="7"/>
      <c r="G108" s="7"/>
      <c r="H108" s="13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13"/>
      <c r="AB108" s="6"/>
      <c r="AC108" s="6"/>
      <c r="AD108" s="6"/>
      <c r="AE108" s="6"/>
      <c r="AF108" s="6"/>
      <c r="AG108" s="6"/>
      <c r="AH108" s="6"/>
      <c r="AI108" s="6"/>
      <c r="AJ108" s="9"/>
      <c r="AK108" s="9"/>
      <c r="AL108" s="9"/>
      <c r="AM108" s="9"/>
      <c r="AN108" s="9"/>
      <c r="AO108" s="6"/>
      <c r="AP108" s="6"/>
      <c r="AQ108" s="6"/>
      <c r="AR108" s="6"/>
      <c r="AS108" s="6"/>
      <c r="AT108" s="6"/>
      <c r="AU108" s="6"/>
      <c r="AV108" s="6"/>
      <c r="AW108" s="6"/>
      <c r="AX108" s="113"/>
      <c r="AY108" s="3"/>
      <c r="AZ108" s="3"/>
      <c r="BA108" s="3"/>
      <c r="BB108" s="3"/>
      <c r="BC108" s="4"/>
      <c r="BD108" s="4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25"/>
      <c r="BX108" s="25"/>
      <c r="BY108" s="19"/>
      <c r="BZ108" s="20"/>
      <c r="CA108" s="6"/>
      <c r="CB108" s="6"/>
      <c r="CC108" s="6"/>
      <c r="CD108" s="6"/>
      <c r="CE108" s="6"/>
      <c r="CF108" s="6"/>
      <c r="CG108" s="128"/>
    </row>
    <row r="109" spans="1:85" s="2" customFormat="1" x14ac:dyDescent="0.2">
      <c r="A109" s="114"/>
      <c r="B109" s="114"/>
      <c r="C109" s="114"/>
      <c r="D109" s="114"/>
      <c r="E109" s="7"/>
      <c r="F109" s="7"/>
      <c r="G109" s="7"/>
      <c r="H109" s="13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13"/>
      <c r="AB109" s="6"/>
      <c r="AC109" s="6"/>
      <c r="AD109" s="6"/>
      <c r="AE109" s="6"/>
      <c r="AF109" s="6"/>
      <c r="AG109" s="6"/>
      <c r="AH109" s="6"/>
      <c r="AI109" s="6"/>
      <c r="AJ109" s="9"/>
      <c r="AK109" s="9"/>
      <c r="AL109" s="9"/>
      <c r="AM109" s="9"/>
      <c r="AN109" s="9"/>
      <c r="AO109" s="6"/>
      <c r="AP109" s="6"/>
      <c r="AQ109" s="6"/>
      <c r="AR109" s="6"/>
      <c r="AS109" s="6"/>
      <c r="AT109" s="6"/>
      <c r="AU109" s="6"/>
      <c r="AV109" s="6"/>
      <c r="AW109" s="6"/>
      <c r="AX109" s="113"/>
      <c r="AY109" s="3"/>
      <c r="AZ109" s="3"/>
      <c r="BA109" s="3"/>
      <c r="BB109" s="3"/>
      <c r="BC109" s="4"/>
      <c r="BD109" s="4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25"/>
      <c r="BX109" s="25"/>
      <c r="BY109" s="19"/>
      <c r="BZ109" s="20"/>
      <c r="CA109" s="6"/>
      <c r="CB109" s="6"/>
      <c r="CC109" s="6"/>
      <c r="CD109" s="6"/>
      <c r="CE109" s="6"/>
      <c r="CF109" s="6"/>
      <c r="CG109" s="128"/>
    </row>
    <row r="110" spans="1:85" s="2" customFormat="1" x14ac:dyDescent="0.2">
      <c r="A110" s="114"/>
      <c r="B110" s="114"/>
      <c r="C110" s="114"/>
      <c r="D110" s="114"/>
      <c r="E110" s="7"/>
      <c r="F110" s="7"/>
      <c r="G110" s="7"/>
      <c r="H110" s="13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13"/>
      <c r="AB110" s="6"/>
      <c r="AC110" s="6"/>
      <c r="AD110" s="6"/>
      <c r="AE110" s="6"/>
      <c r="AF110" s="6"/>
      <c r="AG110" s="6"/>
      <c r="AH110" s="6"/>
      <c r="AI110" s="6"/>
      <c r="AJ110" s="9"/>
      <c r="AK110" s="9"/>
      <c r="AL110" s="9"/>
      <c r="AM110" s="9"/>
      <c r="AN110" s="9"/>
      <c r="AO110" s="6"/>
      <c r="AP110" s="6"/>
      <c r="AQ110" s="6"/>
      <c r="AR110" s="6"/>
      <c r="AS110" s="6"/>
      <c r="AT110" s="6"/>
      <c r="AU110" s="6"/>
      <c r="AV110" s="6"/>
      <c r="AW110" s="6"/>
      <c r="AX110" s="113"/>
      <c r="AY110" s="3"/>
      <c r="AZ110" s="3"/>
      <c r="BA110" s="3"/>
      <c r="BB110" s="3"/>
      <c r="BC110" s="4"/>
      <c r="BD110" s="4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25"/>
      <c r="BX110" s="25"/>
      <c r="BY110" s="19"/>
      <c r="BZ110" s="20"/>
      <c r="CA110" s="6"/>
      <c r="CB110" s="6"/>
      <c r="CC110" s="6"/>
      <c r="CD110" s="6"/>
      <c r="CE110" s="6"/>
      <c r="CF110" s="6"/>
      <c r="CG110" s="128"/>
    </row>
    <row r="111" spans="1:85" s="2" customFormat="1" x14ac:dyDescent="0.2">
      <c r="A111" s="114"/>
      <c r="B111" s="114"/>
      <c r="C111" s="114"/>
      <c r="D111" s="114"/>
      <c r="E111" s="7"/>
      <c r="F111" s="7"/>
      <c r="G111" s="7"/>
      <c r="H111" s="13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13"/>
      <c r="AB111" s="6"/>
      <c r="AC111" s="6"/>
      <c r="AD111" s="6"/>
      <c r="AE111" s="6"/>
      <c r="AF111" s="6"/>
      <c r="AG111" s="6"/>
      <c r="AH111" s="6"/>
      <c r="AI111" s="6"/>
      <c r="AJ111" s="9"/>
      <c r="AK111" s="9"/>
      <c r="AL111" s="9"/>
      <c r="AM111" s="9"/>
      <c r="AN111" s="9"/>
      <c r="AO111" s="6"/>
      <c r="AP111" s="6"/>
      <c r="AQ111" s="6"/>
      <c r="AR111" s="6"/>
      <c r="AS111" s="6"/>
      <c r="AT111" s="6"/>
      <c r="AU111" s="6"/>
      <c r="AV111" s="6"/>
      <c r="AW111" s="6"/>
      <c r="AX111" s="113"/>
      <c r="AY111" s="3"/>
      <c r="AZ111" s="3"/>
      <c r="BA111" s="3"/>
      <c r="BB111" s="3"/>
      <c r="BC111" s="4"/>
      <c r="BD111" s="4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25"/>
      <c r="BX111" s="25"/>
      <c r="BY111" s="19"/>
      <c r="BZ111" s="20"/>
      <c r="CA111" s="6"/>
      <c r="CB111" s="6"/>
      <c r="CC111" s="6"/>
      <c r="CD111" s="6"/>
      <c r="CE111" s="6"/>
      <c r="CF111" s="6"/>
      <c r="CG111" s="128"/>
    </row>
    <row r="112" spans="1:85" s="2" customFormat="1" x14ac:dyDescent="0.2">
      <c r="A112" s="114"/>
      <c r="B112" s="114"/>
      <c r="C112" s="114"/>
      <c r="D112" s="114"/>
      <c r="E112" s="7"/>
      <c r="F112" s="7"/>
      <c r="G112" s="7"/>
      <c r="H112" s="13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13"/>
      <c r="AB112" s="6"/>
      <c r="AC112" s="6"/>
      <c r="AD112" s="6"/>
      <c r="AE112" s="6"/>
      <c r="AF112" s="6"/>
      <c r="AG112" s="6"/>
      <c r="AH112" s="6"/>
      <c r="AI112" s="6"/>
      <c r="AJ112" s="9"/>
      <c r="AK112" s="9"/>
      <c r="AL112" s="9"/>
      <c r="AM112" s="9"/>
      <c r="AN112" s="9"/>
      <c r="AO112" s="6"/>
      <c r="AP112" s="6"/>
      <c r="AQ112" s="6"/>
      <c r="AR112" s="6"/>
      <c r="AS112" s="6"/>
      <c r="AT112" s="6"/>
      <c r="AU112" s="6"/>
      <c r="AV112" s="6"/>
      <c r="AW112" s="6"/>
      <c r="AX112" s="113"/>
      <c r="AY112" s="3"/>
      <c r="AZ112" s="3"/>
      <c r="BA112" s="3"/>
      <c r="BB112" s="3"/>
      <c r="BC112" s="4"/>
      <c r="BD112" s="4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25"/>
      <c r="BX112" s="25"/>
      <c r="BY112" s="19"/>
      <c r="BZ112" s="20"/>
      <c r="CA112" s="6"/>
      <c r="CB112" s="6"/>
      <c r="CC112" s="6"/>
      <c r="CD112" s="6"/>
      <c r="CE112" s="6"/>
      <c r="CF112" s="6"/>
      <c r="CG112" s="128"/>
    </row>
    <row r="113" spans="1:85" s="2" customFormat="1" x14ac:dyDescent="0.2">
      <c r="A113" s="114"/>
      <c r="B113" s="114"/>
      <c r="C113" s="114"/>
      <c r="D113" s="114"/>
      <c r="E113" s="7"/>
      <c r="F113" s="7"/>
      <c r="G113" s="7"/>
      <c r="H113" s="13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13"/>
      <c r="AB113" s="6"/>
      <c r="AC113" s="6"/>
      <c r="AD113" s="6"/>
      <c r="AE113" s="6"/>
      <c r="AF113" s="6"/>
      <c r="AG113" s="6"/>
      <c r="AH113" s="6"/>
      <c r="AI113" s="6"/>
      <c r="AJ113" s="9"/>
      <c r="AK113" s="9"/>
      <c r="AL113" s="9"/>
      <c r="AM113" s="9"/>
      <c r="AN113" s="9"/>
      <c r="AO113" s="6"/>
      <c r="AP113" s="6"/>
      <c r="AQ113" s="6"/>
      <c r="AR113" s="6"/>
      <c r="AS113" s="6"/>
      <c r="AT113" s="6"/>
      <c r="AU113" s="6"/>
      <c r="AV113" s="6"/>
      <c r="AW113" s="6"/>
      <c r="AX113" s="113"/>
      <c r="AY113" s="3"/>
      <c r="AZ113" s="3"/>
      <c r="BA113" s="3"/>
      <c r="BB113" s="3"/>
      <c r="BC113" s="4"/>
      <c r="BD113" s="4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25"/>
      <c r="BX113" s="25"/>
      <c r="BY113" s="19"/>
      <c r="BZ113" s="20"/>
      <c r="CA113" s="6"/>
      <c r="CB113" s="6"/>
      <c r="CC113" s="6"/>
      <c r="CD113" s="6"/>
      <c r="CE113" s="6"/>
      <c r="CF113" s="6"/>
      <c r="CG113" s="128"/>
    </row>
    <row r="114" spans="1:85" s="2" customFormat="1" x14ac:dyDescent="0.2">
      <c r="A114" s="114"/>
      <c r="B114" s="114"/>
      <c r="C114" s="114"/>
      <c r="D114" s="114"/>
      <c r="E114" s="7"/>
      <c r="F114" s="7"/>
      <c r="G114" s="7"/>
      <c r="H114" s="13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13"/>
      <c r="AB114" s="6"/>
      <c r="AC114" s="6"/>
      <c r="AD114" s="6"/>
      <c r="AE114" s="6"/>
      <c r="AF114" s="6"/>
      <c r="AG114" s="6"/>
      <c r="AH114" s="6"/>
      <c r="AI114" s="6"/>
      <c r="AJ114" s="9"/>
      <c r="AK114" s="9"/>
      <c r="AL114" s="9"/>
      <c r="AM114" s="9"/>
      <c r="AN114" s="9"/>
      <c r="AO114" s="6"/>
      <c r="AP114" s="6"/>
      <c r="AQ114" s="6"/>
      <c r="AR114" s="6"/>
      <c r="AS114" s="6"/>
      <c r="AT114" s="6"/>
      <c r="AU114" s="6"/>
      <c r="AV114" s="6"/>
      <c r="AW114" s="6"/>
      <c r="AX114" s="113"/>
      <c r="AY114" s="3"/>
      <c r="AZ114" s="3"/>
      <c r="BA114" s="3"/>
      <c r="BB114" s="3"/>
      <c r="BC114" s="4"/>
      <c r="BD114" s="4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25"/>
      <c r="BX114" s="25"/>
      <c r="BY114" s="19"/>
      <c r="BZ114" s="20"/>
      <c r="CA114" s="6"/>
      <c r="CB114" s="6"/>
      <c r="CC114" s="6"/>
      <c r="CD114" s="6"/>
      <c r="CE114" s="6"/>
      <c r="CF114" s="6"/>
      <c r="CG114" s="128"/>
    </row>
    <row r="115" spans="1:85" s="2" customFormat="1" x14ac:dyDescent="0.2">
      <c r="A115" s="114"/>
      <c r="B115" s="114"/>
      <c r="C115" s="114"/>
      <c r="D115" s="114"/>
      <c r="E115" s="7"/>
      <c r="F115" s="7"/>
      <c r="G115" s="7"/>
      <c r="H115" s="13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13"/>
      <c r="AB115" s="6"/>
      <c r="AC115" s="6"/>
      <c r="AD115" s="6"/>
      <c r="AE115" s="6"/>
      <c r="AF115" s="6"/>
      <c r="AG115" s="6"/>
      <c r="AH115" s="6"/>
      <c r="AI115" s="6"/>
      <c r="AJ115" s="9"/>
      <c r="AK115" s="9"/>
      <c r="AL115" s="9"/>
      <c r="AM115" s="9"/>
      <c r="AN115" s="9"/>
      <c r="AO115" s="6"/>
      <c r="AP115" s="6"/>
      <c r="AQ115" s="6"/>
      <c r="AR115" s="6"/>
      <c r="AS115" s="6"/>
      <c r="AT115" s="6"/>
      <c r="AU115" s="6"/>
      <c r="AV115" s="6"/>
      <c r="AW115" s="6"/>
      <c r="AX115" s="113"/>
      <c r="AY115" s="3"/>
      <c r="AZ115" s="3"/>
      <c r="BA115" s="3"/>
      <c r="BB115" s="3"/>
      <c r="BC115" s="4"/>
      <c r="BD115" s="4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25"/>
      <c r="BX115" s="25"/>
      <c r="BY115" s="19"/>
      <c r="BZ115" s="20"/>
      <c r="CA115" s="6"/>
      <c r="CB115" s="6"/>
      <c r="CC115" s="6"/>
      <c r="CD115" s="6"/>
      <c r="CE115" s="6"/>
      <c r="CF115" s="6"/>
      <c r="CG115" s="128"/>
    </row>
    <row r="116" spans="1:85" s="2" customFormat="1" x14ac:dyDescent="0.2">
      <c r="A116" s="114"/>
      <c r="B116" s="114"/>
      <c r="C116" s="114"/>
      <c r="D116" s="114"/>
      <c r="E116" s="7"/>
      <c r="F116" s="7"/>
      <c r="G116" s="7"/>
      <c r="H116" s="13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13"/>
      <c r="AB116" s="6"/>
      <c r="AC116" s="6"/>
      <c r="AD116" s="6"/>
      <c r="AE116" s="6"/>
      <c r="AF116" s="6"/>
      <c r="AG116" s="6"/>
      <c r="AH116" s="6"/>
      <c r="AI116" s="6"/>
      <c r="AJ116" s="9"/>
      <c r="AK116" s="9"/>
      <c r="AL116" s="9"/>
      <c r="AM116" s="9"/>
      <c r="AN116" s="9"/>
      <c r="AO116" s="6"/>
      <c r="AP116" s="6"/>
      <c r="AQ116" s="6"/>
      <c r="AR116" s="6"/>
      <c r="AS116" s="6"/>
      <c r="AT116" s="6"/>
      <c r="AU116" s="6"/>
      <c r="AV116" s="6"/>
      <c r="AW116" s="6"/>
      <c r="AX116" s="113"/>
      <c r="AY116" s="3"/>
      <c r="AZ116" s="3"/>
      <c r="BA116" s="3"/>
      <c r="BB116" s="3"/>
      <c r="BC116" s="4"/>
      <c r="BD116" s="4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25"/>
      <c r="BX116" s="25"/>
      <c r="BY116" s="19"/>
      <c r="BZ116" s="20"/>
      <c r="CA116" s="6"/>
      <c r="CB116" s="6"/>
      <c r="CC116" s="6"/>
      <c r="CD116" s="6"/>
      <c r="CE116" s="6"/>
      <c r="CF116" s="6"/>
      <c r="CG116" s="128"/>
    </row>
    <row r="117" spans="1:85" s="2" customFormat="1" x14ac:dyDescent="0.2">
      <c r="A117" s="114"/>
      <c r="B117" s="114"/>
      <c r="C117" s="114"/>
      <c r="D117" s="114"/>
      <c r="E117" s="7"/>
      <c r="F117" s="7"/>
      <c r="G117" s="7"/>
      <c r="H117" s="13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13"/>
      <c r="AB117" s="6"/>
      <c r="AC117" s="6"/>
      <c r="AD117" s="6"/>
      <c r="AE117" s="6"/>
      <c r="AF117" s="6"/>
      <c r="AG117" s="6"/>
      <c r="AH117" s="6"/>
      <c r="AI117" s="6"/>
      <c r="AJ117" s="9"/>
      <c r="AK117" s="9"/>
      <c r="AL117" s="9"/>
      <c r="AM117" s="9"/>
      <c r="AN117" s="9"/>
      <c r="AO117" s="6"/>
      <c r="AP117" s="6"/>
      <c r="AQ117" s="6"/>
      <c r="AR117" s="6"/>
      <c r="AS117" s="6"/>
      <c r="AT117" s="6"/>
      <c r="AU117" s="6"/>
      <c r="AV117" s="6"/>
      <c r="AW117" s="6"/>
      <c r="AX117" s="113"/>
      <c r="AY117" s="3"/>
      <c r="AZ117" s="3"/>
      <c r="BA117" s="3"/>
      <c r="BB117" s="3"/>
      <c r="BC117" s="4"/>
      <c r="BD117" s="4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25"/>
      <c r="BX117" s="25"/>
      <c r="BY117" s="19"/>
      <c r="BZ117" s="20"/>
      <c r="CA117" s="6"/>
      <c r="CB117" s="6"/>
      <c r="CC117" s="6"/>
      <c r="CD117" s="6"/>
      <c r="CE117" s="6"/>
      <c r="CF117" s="6"/>
      <c r="CG117" s="128"/>
    </row>
    <row r="118" spans="1:85" s="2" customFormat="1" x14ac:dyDescent="0.2">
      <c r="A118" s="114"/>
      <c r="B118" s="114"/>
      <c r="C118" s="114"/>
      <c r="D118" s="114"/>
      <c r="E118" s="7"/>
      <c r="F118" s="7"/>
      <c r="G118" s="7"/>
      <c r="H118" s="13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13"/>
      <c r="AB118" s="6"/>
      <c r="AC118" s="6"/>
      <c r="AD118" s="6"/>
      <c r="AE118" s="6"/>
      <c r="AF118" s="6"/>
      <c r="AG118" s="6"/>
      <c r="AH118" s="6"/>
      <c r="AI118" s="6"/>
      <c r="AJ118" s="9"/>
      <c r="AK118" s="9"/>
      <c r="AL118" s="9"/>
      <c r="AM118" s="9"/>
      <c r="AN118" s="9"/>
      <c r="AO118" s="6"/>
      <c r="AP118" s="6"/>
      <c r="AQ118" s="6"/>
      <c r="AR118" s="6"/>
      <c r="AS118" s="6"/>
      <c r="AT118" s="6"/>
      <c r="AU118" s="6"/>
      <c r="AV118" s="6"/>
      <c r="AW118" s="6"/>
      <c r="AX118" s="113"/>
      <c r="AY118" s="3"/>
      <c r="AZ118" s="3"/>
      <c r="BA118" s="3"/>
      <c r="BB118" s="3"/>
      <c r="BC118" s="4"/>
      <c r="BD118" s="4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25"/>
      <c r="BX118" s="25"/>
      <c r="BY118" s="19"/>
      <c r="BZ118" s="20"/>
      <c r="CA118" s="6"/>
      <c r="CB118" s="6"/>
      <c r="CC118" s="6"/>
      <c r="CD118" s="6"/>
      <c r="CE118" s="6"/>
      <c r="CF118" s="6"/>
      <c r="CG118" s="128"/>
    </row>
    <row r="119" spans="1:85" s="2" customFormat="1" x14ac:dyDescent="0.2">
      <c r="A119" s="114"/>
      <c r="B119" s="114"/>
      <c r="C119" s="114"/>
      <c r="D119" s="114"/>
      <c r="E119" s="7"/>
      <c r="F119" s="7"/>
      <c r="G119" s="7"/>
      <c r="H119" s="13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13"/>
      <c r="AB119" s="6"/>
      <c r="AC119" s="6"/>
      <c r="AD119" s="6"/>
      <c r="AE119" s="6"/>
      <c r="AF119" s="6"/>
      <c r="AG119" s="6"/>
      <c r="AH119" s="6"/>
      <c r="AI119" s="6"/>
      <c r="AJ119" s="9"/>
      <c r="AK119" s="9"/>
      <c r="AL119" s="9"/>
      <c r="AM119" s="9"/>
      <c r="AN119" s="9"/>
      <c r="AO119" s="6"/>
      <c r="AP119" s="6"/>
      <c r="AQ119" s="6"/>
      <c r="AR119" s="6"/>
      <c r="AS119" s="6"/>
      <c r="AT119" s="6"/>
      <c r="AU119" s="6"/>
      <c r="AV119" s="6"/>
      <c r="AW119" s="6"/>
      <c r="AX119" s="113"/>
      <c r="AY119" s="3"/>
      <c r="AZ119" s="3"/>
      <c r="BA119" s="3"/>
      <c r="BB119" s="3"/>
      <c r="BC119" s="4"/>
      <c r="BD119" s="4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25"/>
      <c r="BX119" s="25"/>
      <c r="BY119" s="19"/>
      <c r="BZ119" s="20"/>
      <c r="CA119" s="6"/>
      <c r="CB119" s="6"/>
      <c r="CC119" s="6"/>
      <c r="CD119" s="6"/>
      <c r="CE119" s="6"/>
      <c r="CF119" s="6"/>
      <c r="CG119" s="128"/>
    </row>
    <row r="120" spans="1:85" s="2" customFormat="1" x14ac:dyDescent="0.2">
      <c r="A120" s="114"/>
      <c r="B120" s="114"/>
      <c r="C120" s="114"/>
      <c r="D120" s="114"/>
      <c r="E120" s="7"/>
      <c r="F120" s="7"/>
      <c r="G120" s="7"/>
      <c r="H120" s="13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13"/>
      <c r="AB120" s="6"/>
      <c r="AC120" s="6"/>
      <c r="AD120" s="6"/>
      <c r="AE120" s="6"/>
      <c r="AF120" s="6"/>
      <c r="AG120" s="6"/>
      <c r="AH120" s="6"/>
      <c r="AI120" s="6"/>
      <c r="AJ120" s="9"/>
      <c r="AK120" s="9"/>
      <c r="AL120" s="9"/>
      <c r="AM120" s="9"/>
      <c r="AN120" s="9"/>
      <c r="AO120" s="6"/>
      <c r="AP120" s="6"/>
      <c r="AQ120" s="6"/>
      <c r="AR120" s="6"/>
      <c r="AS120" s="6"/>
      <c r="AT120" s="6"/>
      <c r="AU120" s="6"/>
      <c r="AV120" s="6"/>
      <c r="AW120" s="6"/>
      <c r="AX120" s="113"/>
      <c r="AY120" s="3"/>
      <c r="AZ120" s="3"/>
      <c r="BA120" s="3"/>
      <c r="BB120" s="3"/>
      <c r="BC120" s="4"/>
      <c r="BD120" s="4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25"/>
      <c r="BX120" s="25"/>
      <c r="BY120" s="19"/>
      <c r="BZ120" s="20"/>
      <c r="CA120" s="6"/>
      <c r="CB120" s="6"/>
      <c r="CC120" s="6"/>
      <c r="CD120" s="6"/>
      <c r="CE120" s="6"/>
      <c r="CF120" s="6"/>
      <c r="CG120" s="128"/>
    </row>
    <row r="121" spans="1:85" s="2" customFormat="1" x14ac:dyDescent="0.2">
      <c r="A121" s="114"/>
      <c r="B121" s="114"/>
      <c r="C121" s="114"/>
      <c r="D121" s="114"/>
      <c r="E121" s="7"/>
      <c r="F121" s="7"/>
      <c r="G121" s="7"/>
      <c r="H121" s="13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13"/>
      <c r="AB121" s="6"/>
      <c r="AC121" s="6"/>
      <c r="AD121" s="6"/>
      <c r="AE121" s="6"/>
      <c r="AF121" s="6"/>
      <c r="AG121" s="6"/>
      <c r="AH121" s="6"/>
      <c r="AI121" s="6"/>
      <c r="AJ121" s="9"/>
      <c r="AK121" s="9"/>
      <c r="AL121" s="9"/>
      <c r="AM121" s="9"/>
      <c r="AN121" s="9"/>
      <c r="AO121" s="6"/>
      <c r="AP121" s="6"/>
      <c r="AQ121" s="6"/>
      <c r="AR121" s="6"/>
      <c r="AS121" s="6"/>
      <c r="AT121" s="6"/>
      <c r="AU121" s="6"/>
      <c r="AV121" s="6"/>
      <c r="AW121" s="6"/>
      <c r="AX121" s="113"/>
      <c r="AY121" s="3"/>
      <c r="AZ121" s="3"/>
      <c r="BA121" s="3"/>
      <c r="BB121" s="3"/>
      <c r="BC121" s="4"/>
      <c r="BD121" s="4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25"/>
      <c r="BX121" s="25"/>
      <c r="BY121" s="19"/>
      <c r="BZ121" s="20"/>
      <c r="CA121" s="6"/>
      <c r="CB121" s="6"/>
      <c r="CC121" s="6"/>
      <c r="CD121" s="6"/>
      <c r="CE121" s="6"/>
      <c r="CF121" s="6"/>
      <c r="CG121" s="128"/>
    </row>
    <row r="122" spans="1:85" s="2" customFormat="1" x14ac:dyDescent="0.2">
      <c r="A122" s="114"/>
      <c r="B122" s="114"/>
      <c r="C122" s="114"/>
      <c r="D122" s="114"/>
      <c r="E122" s="7"/>
      <c r="F122" s="7"/>
      <c r="G122" s="7"/>
      <c r="H122" s="13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13"/>
      <c r="AB122" s="6"/>
      <c r="AC122" s="6"/>
      <c r="AD122" s="6"/>
      <c r="AE122" s="6"/>
      <c r="AF122" s="6"/>
      <c r="AG122" s="6"/>
      <c r="AH122" s="6"/>
      <c r="AI122" s="6"/>
      <c r="AJ122" s="9"/>
      <c r="AK122" s="9"/>
      <c r="AL122" s="9"/>
      <c r="AM122" s="9"/>
      <c r="AN122" s="9"/>
      <c r="AO122" s="6"/>
      <c r="AP122" s="6"/>
      <c r="AQ122" s="6"/>
      <c r="AR122" s="6"/>
      <c r="AS122" s="6"/>
      <c r="AT122" s="6"/>
      <c r="AU122" s="6"/>
      <c r="AV122" s="6"/>
      <c r="AW122" s="6"/>
      <c r="AX122" s="113"/>
      <c r="AY122" s="3"/>
      <c r="AZ122" s="3"/>
      <c r="BA122" s="3"/>
      <c r="BB122" s="3"/>
      <c r="BC122" s="4"/>
      <c r="BD122" s="4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25"/>
      <c r="BX122" s="25"/>
      <c r="BY122" s="19"/>
      <c r="BZ122" s="20"/>
      <c r="CA122" s="6"/>
      <c r="CB122" s="6"/>
      <c r="CC122" s="6"/>
      <c r="CD122" s="6"/>
      <c r="CE122" s="6"/>
      <c r="CF122" s="6"/>
      <c r="CG122" s="128"/>
    </row>
    <row r="123" spans="1:85" s="2" customFormat="1" x14ac:dyDescent="0.2">
      <c r="A123" s="114"/>
      <c r="B123" s="114"/>
      <c r="C123" s="114"/>
      <c r="D123" s="114"/>
      <c r="E123" s="7"/>
      <c r="F123" s="7"/>
      <c r="G123" s="7"/>
      <c r="H123" s="13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13"/>
      <c r="AB123" s="6"/>
      <c r="AC123" s="6"/>
      <c r="AD123" s="6"/>
      <c r="AE123" s="6"/>
      <c r="AF123" s="6"/>
      <c r="AG123" s="6"/>
      <c r="AH123" s="6"/>
      <c r="AI123" s="6"/>
      <c r="AJ123" s="9"/>
      <c r="AK123" s="9"/>
      <c r="AL123" s="9"/>
      <c r="AM123" s="9"/>
      <c r="AN123" s="9"/>
      <c r="AO123" s="6"/>
      <c r="AP123" s="6"/>
      <c r="AQ123" s="6"/>
      <c r="AR123" s="6"/>
      <c r="AS123" s="6"/>
      <c r="AT123" s="6"/>
      <c r="AU123" s="6"/>
      <c r="AV123" s="6"/>
      <c r="AW123" s="6"/>
      <c r="AX123" s="113"/>
      <c r="AY123" s="3"/>
      <c r="AZ123" s="3"/>
      <c r="BA123" s="3"/>
      <c r="BB123" s="3"/>
      <c r="BC123" s="4"/>
      <c r="BD123" s="4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25"/>
      <c r="BX123" s="25"/>
      <c r="BY123" s="19"/>
      <c r="BZ123" s="20"/>
      <c r="CA123" s="6"/>
      <c r="CB123" s="6"/>
      <c r="CC123" s="6"/>
      <c r="CD123" s="6"/>
      <c r="CE123" s="6"/>
      <c r="CF123" s="6"/>
      <c r="CG123" s="128"/>
    </row>
    <row r="124" spans="1:85" s="2" customFormat="1" x14ac:dyDescent="0.2">
      <c r="A124" s="114"/>
      <c r="B124" s="114"/>
      <c r="C124" s="114"/>
      <c r="D124" s="114"/>
      <c r="E124" s="7"/>
      <c r="F124" s="7"/>
      <c r="G124" s="7"/>
      <c r="H124" s="13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13"/>
      <c r="AB124" s="6"/>
      <c r="AC124" s="6"/>
      <c r="AD124" s="6"/>
      <c r="AE124" s="6"/>
      <c r="AF124" s="6"/>
      <c r="AG124" s="6"/>
      <c r="AH124" s="6"/>
      <c r="AI124" s="6"/>
      <c r="AJ124" s="9"/>
      <c r="AK124" s="9"/>
      <c r="AL124" s="9"/>
      <c r="AM124" s="9"/>
      <c r="AN124" s="9"/>
      <c r="AO124" s="6"/>
      <c r="AP124" s="6"/>
      <c r="AQ124" s="6"/>
      <c r="AR124" s="6"/>
      <c r="AS124" s="6"/>
      <c r="AT124" s="6"/>
      <c r="AU124" s="6"/>
      <c r="AV124" s="6"/>
      <c r="AW124" s="6"/>
      <c r="AX124" s="113"/>
      <c r="AY124" s="3"/>
      <c r="AZ124" s="3"/>
      <c r="BA124" s="3"/>
      <c r="BB124" s="3"/>
      <c r="BC124" s="4"/>
      <c r="BD124" s="4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25"/>
      <c r="BX124" s="25"/>
      <c r="BY124" s="19"/>
      <c r="BZ124" s="20"/>
      <c r="CA124" s="6"/>
      <c r="CB124" s="6"/>
      <c r="CC124" s="6"/>
      <c r="CD124" s="6"/>
      <c r="CE124" s="6"/>
      <c r="CF124" s="6"/>
      <c r="CG124" s="128"/>
    </row>
    <row r="125" spans="1:85" s="2" customFormat="1" x14ac:dyDescent="0.2">
      <c r="A125" s="114"/>
      <c r="B125" s="114"/>
      <c r="C125" s="114"/>
      <c r="D125" s="114"/>
      <c r="E125" s="7"/>
      <c r="F125" s="7"/>
      <c r="G125" s="7"/>
      <c r="H125" s="13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13"/>
      <c r="AB125" s="6"/>
      <c r="AC125" s="6"/>
      <c r="AD125" s="6"/>
      <c r="AE125" s="6"/>
      <c r="AF125" s="6"/>
      <c r="AG125" s="6"/>
      <c r="AH125" s="6"/>
      <c r="AI125" s="6"/>
      <c r="AJ125" s="9"/>
      <c r="AK125" s="9"/>
      <c r="AL125" s="9"/>
      <c r="AM125" s="9"/>
      <c r="AN125" s="9"/>
      <c r="AO125" s="6"/>
      <c r="AP125" s="6"/>
      <c r="AQ125" s="6"/>
      <c r="AR125" s="6"/>
      <c r="AS125" s="6"/>
      <c r="AT125" s="6"/>
      <c r="AU125" s="6"/>
      <c r="AV125" s="6"/>
      <c r="AW125" s="6"/>
      <c r="AX125" s="113"/>
      <c r="AY125" s="3"/>
      <c r="AZ125" s="3"/>
      <c r="BA125" s="3"/>
      <c r="BB125" s="3"/>
      <c r="BC125" s="4"/>
      <c r="BD125" s="4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25"/>
      <c r="BX125" s="25"/>
      <c r="BY125" s="19"/>
      <c r="BZ125" s="20"/>
      <c r="CA125" s="6"/>
      <c r="CB125" s="6"/>
      <c r="CC125" s="6"/>
      <c r="CD125" s="6"/>
      <c r="CE125" s="6"/>
      <c r="CF125" s="6"/>
      <c r="CG125" s="128"/>
    </row>
    <row r="126" spans="1:85" s="2" customFormat="1" x14ac:dyDescent="0.2">
      <c r="A126" s="114"/>
      <c r="B126" s="114"/>
      <c r="C126" s="114"/>
      <c r="D126" s="114"/>
      <c r="E126" s="7"/>
      <c r="F126" s="7"/>
      <c r="G126" s="7"/>
      <c r="H126" s="13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13"/>
      <c r="AB126" s="6"/>
      <c r="AC126" s="6"/>
      <c r="AD126" s="6"/>
      <c r="AE126" s="6"/>
      <c r="AF126" s="6"/>
      <c r="AG126" s="6"/>
      <c r="AH126" s="6"/>
      <c r="AI126" s="6"/>
      <c r="AJ126" s="9"/>
      <c r="AK126" s="9"/>
      <c r="AL126" s="9"/>
      <c r="AM126" s="9"/>
      <c r="AN126" s="9"/>
      <c r="AO126" s="6"/>
      <c r="AP126" s="6"/>
      <c r="AQ126" s="6"/>
      <c r="AR126" s="6"/>
      <c r="AS126" s="6"/>
      <c r="AT126" s="6"/>
      <c r="AU126" s="6"/>
      <c r="AV126" s="6"/>
      <c r="AW126" s="6"/>
      <c r="AX126" s="113"/>
      <c r="AY126" s="3"/>
      <c r="AZ126" s="3"/>
      <c r="BA126" s="3"/>
      <c r="BB126" s="3"/>
      <c r="BC126" s="4"/>
      <c r="BD126" s="4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25"/>
      <c r="BX126" s="25"/>
      <c r="BY126" s="19"/>
      <c r="BZ126" s="20"/>
      <c r="CA126" s="6"/>
      <c r="CB126" s="6"/>
      <c r="CC126" s="6"/>
      <c r="CD126" s="6"/>
      <c r="CE126" s="6"/>
      <c r="CF126" s="6"/>
      <c r="CG126" s="128"/>
    </row>
    <row r="127" spans="1:85" s="2" customFormat="1" x14ac:dyDescent="0.2">
      <c r="A127" s="114"/>
      <c r="B127" s="114"/>
      <c r="C127" s="114"/>
      <c r="D127" s="114"/>
      <c r="E127" s="7"/>
      <c r="F127" s="7"/>
      <c r="G127" s="7"/>
      <c r="H127" s="13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13"/>
      <c r="AB127" s="6"/>
      <c r="AC127" s="6"/>
      <c r="AD127" s="6"/>
      <c r="AE127" s="6"/>
      <c r="AF127" s="6"/>
      <c r="AG127" s="6"/>
      <c r="AH127" s="6"/>
      <c r="AI127" s="6"/>
      <c r="AJ127" s="9"/>
      <c r="AK127" s="9"/>
      <c r="AL127" s="9"/>
      <c r="AM127" s="9"/>
      <c r="AN127" s="9"/>
      <c r="AO127" s="6"/>
      <c r="AP127" s="6"/>
      <c r="AQ127" s="6"/>
      <c r="AR127" s="6"/>
      <c r="AS127" s="6"/>
      <c r="AT127" s="6"/>
      <c r="AU127" s="6"/>
      <c r="AV127" s="6"/>
      <c r="AW127" s="6"/>
      <c r="AX127" s="113"/>
      <c r="AY127" s="3"/>
      <c r="AZ127" s="3"/>
      <c r="BA127" s="3"/>
      <c r="BB127" s="3"/>
      <c r="BC127" s="4"/>
      <c r="BD127" s="4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25"/>
      <c r="BX127" s="25"/>
      <c r="BY127" s="19"/>
      <c r="BZ127" s="20"/>
      <c r="CA127" s="6"/>
      <c r="CB127" s="6"/>
      <c r="CC127" s="6"/>
      <c r="CD127" s="6"/>
      <c r="CE127" s="6"/>
      <c r="CF127" s="6"/>
      <c r="CG127" s="128"/>
    </row>
    <row r="128" spans="1:85" s="2" customFormat="1" x14ac:dyDescent="0.2">
      <c r="A128" s="114"/>
      <c r="B128" s="114"/>
      <c r="C128" s="114"/>
      <c r="D128" s="114"/>
      <c r="E128" s="7"/>
      <c r="F128" s="7"/>
      <c r="G128" s="7"/>
      <c r="H128" s="13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13"/>
      <c r="AB128" s="6"/>
      <c r="AC128" s="6"/>
      <c r="AD128" s="6"/>
      <c r="AE128" s="6"/>
      <c r="AF128" s="6"/>
      <c r="AG128" s="6"/>
      <c r="AH128" s="6"/>
      <c r="AI128" s="6"/>
      <c r="AJ128" s="9"/>
      <c r="AK128" s="9"/>
      <c r="AL128" s="9"/>
      <c r="AM128" s="9"/>
      <c r="AN128" s="9"/>
      <c r="AO128" s="6"/>
      <c r="AP128" s="6"/>
      <c r="AQ128" s="6"/>
      <c r="AR128" s="6"/>
      <c r="AS128" s="6"/>
      <c r="AT128" s="6"/>
      <c r="AU128" s="6"/>
      <c r="AV128" s="6"/>
      <c r="AW128" s="6"/>
      <c r="AX128" s="113"/>
      <c r="AY128" s="3"/>
      <c r="AZ128" s="3"/>
      <c r="BA128" s="3"/>
      <c r="BB128" s="3"/>
      <c r="BC128" s="4"/>
      <c r="BD128" s="4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25"/>
      <c r="BX128" s="25"/>
      <c r="BY128" s="19"/>
      <c r="BZ128" s="20"/>
      <c r="CA128" s="6"/>
      <c r="CB128" s="6"/>
      <c r="CC128" s="6"/>
      <c r="CD128" s="6"/>
      <c r="CE128" s="6"/>
      <c r="CF128" s="6"/>
      <c r="CG128" s="128"/>
    </row>
    <row r="129" spans="1:85" s="2" customFormat="1" x14ac:dyDescent="0.2">
      <c r="A129" s="114"/>
      <c r="B129" s="114"/>
      <c r="C129" s="114"/>
      <c r="D129" s="114"/>
      <c r="E129" s="7"/>
      <c r="F129" s="7"/>
      <c r="G129" s="7"/>
      <c r="H129" s="13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13"/>
      <c r="AB129" s="6"/>
      <c r="AC129" s="6"/>
      <c r="AD129" s="6"/>
      <c r="AE129" s="6"/>
      <c r="AF129" s="6"/>
      <c r="AG129" s="6"/>
      <c r="AH129" s="6"/>
      <c r="AI129" s="6"/>
      <c r="AJ129" s="9"/>
      <c r="AK129" s="9"/>
      <c r="AL129" s="9"/>
      <c r="AM129" s="9"/>
      <c r="AN129" s="9"/>
      <c r="AO129" s="6"/>
      <c r="AP129" s="6"/>
      <c r="AQ129" s="6"/>
      <c r="AR129" s="6"/>
      <c r="AS129" s="6"/>
      <c r="AT129" s="6"/>
      <c r="AU129" s="6"/>
      <c r="AV129" s="6"/>
      <c r="AW129" s="6"/>
      <c r="AX129" s="113"/>
      <c r="AY129" s="3"/>
      <c r="AZ129" s="3"/>
      <c r="BA129" s="3"/>
      <c r="BB129" s="3"/>
      <c r="BC129" s="4"/>
      <c r="BD129" s="4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25"/>
      <c r="BX129" s="25"/>
      <c r="BY129" s="19"/>
      <c r="BZ129" s="20"/>
      <c r="CA129" s="6"/>
      <c r="CB129" s="6"/>
      <c r="CC129" s="6"/>
      <c r="CD129" s="6"/>
      <c r="CE129" s="6"/>
      <c r="CF129" s="6"/>
      <c r="CG129" s="128"/>
    </row>
    <row r="130" spans="1:85" s="2" customFormat="1" x14ac:dyDescent="0.2">
      <c r="A130" s="114"/>
      <c r="B130" s="114"/>
      <c r="C130" s="114"/>
      <c r="D130" s="114"/>
      <c r="E130" s="7"/>
      <c r="F130" s="7"/>
      <c r="G130" s="7"/>
      <c r="H130" s="13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13"/>
      <c r="AB130" s="6"/>
      <c r="AC130" s="6"/>
      <c r="AD130" s="6"/>
      <c r="AE130" s="6"/>
      <c r="AF130" s="6"/>
      <c r="AG130" s="6"/>
      <c r="AH130" s="6"/>
      <c r="AI130" s="6"/>
      <c r="AJ130" s="9"/>
      <c r="AK130" s="9"/>
      <c r="AL130" s="9"/>
      <c r="AM130" s="9"/>
      <c r="AN130" s="9"/>
      <c r="AO130" s="6"/>
      <c r="AP130" s="6"/>
      <c r="AQ130" s="6"/>
      <c r="AR130" s="6"/>
      <c r="AS130" s="6"/>
      <c r="AT130" s="6"/>
      <c r="AU130" s="6"/>
      <c r="AV130" s="6"/>
      <c r="AW130" s="6"/>
      <c r="AX130" s="113"/>
      <c r="AY130" s="3"/>
      <c r="AZ130" s="3"/>
      <c r="BA130" s="3"/>
      <c r="BB130" s="3"/>
      <c r="BC130" s="4"/>
      <c r="BD130" s="4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25"/>
      <c r="BX130" s="25"/>
      <c r="BY130" s="19"/>
      <c r="BZ130" s="20"/>
      <c r="CA130" s="6"/>
      <c r="CB130" s="6"/>
      <c r="CC130" s="6"/>
      <c r="CD130" s="6"/>
      <c r="CE130" s="6"/>
      <c r="CF130" s="6"/>
      <c r="CG130" s="128"/>
    </row>
    <row r="131" spans="1:85" s="2" customFormat="1" x14ac:dyDescent="0.2">
      <c r="A131" s="114"/>
      <c r="B131" s="114"/>
      <c r="C131" s="114"/>
      <c r="D131" s="114"/>
      <c r="E131" s="7"/>
      <c r="F131" s="7"/>
      <c r="G131" s="7"/>
      <c r="H131" s="13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13"/>
      <c r="AB131" s="6"/>
      <c r="AC131" s="6"/>
      <c r="AD131" s="6"/>
      <c r="AE131" s="6"/>
      <c r="AF131" s="6"/>
      <c r="AG131" s="6"/>
      <c r="AH131" s="6"/>
      <c r="AI131" s="6"/>
      <c r="AJ131" s="9"/>
      <c r="AK131" s="9"/>
      <c r="AL131" s="9"/>
      <c r="AM131" s="9"/>
      <c r="AN131" s="9"/>
      <c r="AO131" s="6"/>
      <c r="AP131" s="6"/>
      <c r="AQ131" s="6"/>
      <c r="AR131" s="6"/>
      <c r="AS131" s="6"/>
      <c r="AT131" s="6"/>
      <c r="AU131" s="6"/>
      <c r="AV131" s="6"/>
      <c r="AW131" s="6"/>
      <c r="AX131" s="113"/>
      <c r="AY131" s="3"/>
      <c r="AZ131" s="3"/>
      <c r="BA131" s="3"/>
      <c r="BB131" s="3"/>
      <c r="BC131" s="4"/>
      <c r="BD131" s="4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25"/>
      <c r="BX131" s="25"/>
      <c r="BY131" s="19"/>
      <c r="BZ131" s="20"/>
      <c r="CA131" s="6"/>
      <c r="CB131" s="6"/>
      <c r="CC131" s="6"/>
      <c r="CD131" s="6"/>
      <c r="CE131" s="6"/>
      <c r="CF131" s="6"/>
      <c r="CG131" s="128"/>
    </row>
    <row r="132" spans="1:85" s="2" customFormat="1" x14ac:dyDescent="0.2">
      <c r="A132" s="114"/>
      <c r="B132" s="114"/>
      <c r="C132" s="114"/>
      <c r="D132" s="114"/>
      <c r="E132" s="7"/>
      <c r="F132" s="7"/>
      <c r="G132" s="7"/>
      <c r="H132" s="13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13"/>
      <c r="AB132" s="6"/>
      <c r="AC132" s="6"/>
      <c r="AD132" s="6"/>
      <c r="AE132" s="6"/>
      <c r="AF132" s="6"/>
      <c r="AG132" s="6"/>
      <c r="AH132" s="6"/>
      <c r="AI132" s="6"/>
      <c r="AJ132" s="9"/>
      <c r="AK132" s="9"/>
      <c r="AL132" s="9"/>
      <c r="AM132" s="9"/>
      <c r="AN132" s="9"/>
      <c r="AO132" s="6"/>
      <c r="AP132" s="6"/>
      <c r="AQ132" s="6"/>
      <c r="AR132" s="6"/>
      <c r="AS132" s="6"/>
      <c r="AT132" s="6"/>
      <c r="AU132" s="6"/>
      <c r="AV132" s="6"/>
      <c r="AW132" s="6"/>
      <c r="AX132" s="113"/>
      <c r="AY132" s="3"/>
      <c r="AZ132" s="3"/>
      <c r="BA132" s="3"/>
      <c r="BB132" s="3"/>
      <c r="BC132" s="4"/>
      <c r="BD132" s="4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25"/>
      <c r="BX132" s="25"/>
      <c r="BY132" s="19"/>
      <c r="BZ132" s="20"/>
      <c r="CA132" s="6"/>
      <c r="CB132" s="6"/>
      <c r="CC132" s="6"/>
      <c r="CD132" s="6"/>
      <c r="CE132" s="6"/>
      <c r="CF132" s="6"/>
      <c r="CG132" s="128"/>
    </row>
    <row r="133" spans="1:85" s="2" customFormat="1" x14ac:dyDescent="0.2">
      <c r="A133" s="114"/>
      <c r="B133" s="114"/>
      <c r="C133" s="114"/>
      <c r="D133" s="114"/>
      <c r="E133" s="7"/>
      <c r="F133" s="7"/>
      <c r="G133" s="7"/>
      <c r="H133" s="13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13"/>
      <c r="AB133" s="6"/>
      <c r="AC133" s="6"/>
      <c r="AD133" s="6"/>
      <c r="AE133" s="6"/>
      <c r="AF133" s="6"/>
      <c r="AG133" s="6"/>
      <c r="AH133" s="6"/>
      <c r="AI133" s="6"/>
      <c r="AJ133" s="9"/>
      <c r="AK133" s="9"/>
      <c r="AL133" s="9"/>
      <c r="AM133" s="9"/>
      <c r="AN133" s="9"/>
      <c r="AO133" s="6"/>
      <c r="AP133" s="6"/>
      <c r="AQ133" s="6"/>
      <c r="AR133" s="6"/>
      <c r="AS133" s="6"/>
      <c r="AT133" s="6"/>
      <c r="AU133" s="6"/>
      <c r="AV133" s="6"/>
      <c r="AW133" s="6"/>
      <c r="AX133" s="113"/>
      <c r="AY133" s="3"/>
      <c r="AZ133" s="3"/>
      <c r="BA133" s="3"/>
      <c r="BB133" s="3"/>
      <c r="BC133" s="4"/>
      <c r="BD133" s="4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25"/>
      <c r="BX133" s="25"/>
      <c r="BY133" s="19"/>
      <c r="BZ133" s="20"/>
      <c r="CA133" s="6"/>
      <c r="CB133" s="6"/>
      <c r="CC133" s="6"/>
      <c r="CD133" s="6"/>
      <c r="CE133" s="6"/>
      <c r="CF133" s="6"/>
      <c r="CG133" s="128"/>
    </row>
    <row r="134" spans="1:85" s="2" customFormat="1" x14ac:dyDescent="0.2">
      <c r="A134" s="114"/>
      <c r="B134" s="114"/>
      <c r="C134" s="114"/>
      <c r="D134" s="114"/>
      <c r="E134" s="7"/>
      <c r="F134" s="7"/>
      <c r="G134" s="7"/>
      <c r="H134" s="13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13"/>
      <c r="AB134" s="6"/>
      <c r="AC134" s="6"/>
      <c r="AD134" s="6"/>
      <c r="AE134" s="6"/>
      <c r="AF134" s="6"/>
      <c r="AG134" s="6"/>
      <c r="AH134" s="6"/>
      <c r="AI134" s="6"/>
      <c r="AJ134" s="9"/>
      <c r="AK134" s="9"/>
      <c r="AL134" s="9"/>
      <c r="AM134" s="9"/>
      <c r="AN134" s="9"/>
      <c r="AO134" s="6"/>
      <c r="AP134" s="6"/>
      <c r="AQ134" s="6"/>
      <c r="AR134" s="6"/>
      <c r="AS134" s="6"/>
      <c r="AT134" s="6"/>
      <c r="AU134" s="6"/>
      <c r="AV134" s="6"/>
      <c r="AW134" s="6"/>
      <c r="AX134" s="113"/>
      <c r="AY134" s="3"/>
      <c r="AZ134" s="3"/>
      <c r="BA134" s="3"/>
      <c r="BB134" s="3"/>
      <c r="BC134" s="4"/>
      <c r="BD134" s="4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25"/>
      <c r="BX134" s="25"/>
      <c r="BY134" s="19"/>
      <c r="BZ134" s="20"/>
      <c r="CA134" s="6"/>
      <c r="CB134" s="6"/>
      <c r="CC134" s="6"/>
      <c r="CD134" s="6"/>
      <c r="CE134" s="6"/>
      <c r="CF134" s="6"/>
      <c r="CG134" s="128"/>
    </row>
    <row r="135" spans="1:85" s="2" customFormat="1" x14ac:dyDescent="0.2">
      <c r="A135" s="114"/>
      <c r="B135" s="114"/>
      <c r="C135" s="114"/>
      <c r="D135" s="114"/>
      <c r="E135" s="7"/>
      <c r="F135" s="7"/>
      <c r="G135" s="7"/>
      <c r="H135" s="13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13"/>
      <c r="AB135" s="6"/>
      <c r="AC135" s="6"/>
      <c r="AD135" s="6"/>
      <c r="AE135" s="6"/>
      <c r="AF135" s="6"/>
      <c r="AG135" s="6"/>
      <c r="AH135" s="6"/>
      <c r="AI135" s="6"/>
      <c r="AJ135" s="9"/>
      <c r="AK135" s="9"/>
      <c r="AL135" s="9"/>
      <c r="AM135" s="9"/>
      <c r="AN135" s="9"/>
      <c r="AO135" s="6"/>
      <c r="AP135" s="6"/>
      <c r="AQ135" s="6"/>
      <c r="AR135" s="6"/>
      <c r="AS135" s="6"/>
      <c r="AT135" s="6"/>
      <c r="AU135" s="6"/>
      <c r="AV135" s="6"/>
      <c r="AW135" s="6"/>
      <c r="AX135" s="113"/>
      <c r="AY135" s="3"/>
      <c r="AZ135" s="3"/>
      <c r="BA135" s="3"/>
      <c r="BB135" s="3"/>
      <c r="BC135" s="4"/>
      <c r="BD135" s="4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25"/>
      <c r="BX135" s="25"/>
      <c r="BY135" s="19"/>
      <c r="BZ135" s="20"/>
      <c r="CA135" s="6"/>
      <c r="CB135" s="6"/>
      <c r="CC135" s="6"/>
      <c r="CD135" s="6"/>
      <c r="CE135" s="6"/>
      <c r="CF135" s="6"/>
      <c r="CG135" s="128"/>
    </row>
    <row r="136" spans="1:85" s="2" customFormat="1" x14ac:dyDescent="0.2">
      <c r="A136" s="114"/>
      <c r="B136" s="114"/>
      <c r="C136" s="114"/>
      <c r="D136" s="114"/>
      <c r="E136" s="7"/>
      <c r="F136" s="7"/>
      <c r="G136" s="7"/>
      <c r="H136" s="13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13"/>
      <c r="AB136" s="6"/>
      <c r="AC136" s="6"/>
      <c r="AD136" s="6"/>
      <c r="AE136" s="6"/>
      <c r="AF136" s="6"/>
      <c r="AG136" s="6"/>
      <c r="AH136" s="6"/>
      <c r="AI136" s="6"/>
      <c r="AJ136" s="9"/>
      <c r="AK136" s="9"/>
      <c r="AL136" s="9"/>
      <c r="AM136" s="9"/>
      <c r="AN136" s="9"/>
      <c r="AO136" s="6"/>
      <c r="AP136" s="6"/>
      <c r="AQ136" s="6"/>
      <c r="AR136" s="6"/>
      <c r="AS136" s="6"/>
      <c r="AT136" s="6"/>
      <c r="AU136" s="6"/>
      <c r="AV136" s="6"/>
      <c r="AW136" s="6"/>
      <c r="AX136" s="113"/>
      <c r="AY136" s="3"/>
      <c r="AZ136" s="3"/>
      <c r="BA136" s="3"/>
      <c r="BB136" s="3"/>
      <c r="BC136" s="4"/>
      <c r="BD136" s="4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25"/>
      <c r="BX136" s="25"/>
      <c r="BY136" s="19"/>
      <c r="BZ136" s="20"/>
      <c r="CA136" s="6"/>
      <c r="CB136" s="6"/>
      <c r="CC136" s="6"/>
      <c r="CD136" s="6"/>
      <c r="CE136" s="6"/>
      <c r="CF136" s="6"/>
      <c r="CG136" s="128"/>
    </row>
    <row r="137" spans="1:85" s="2" customFormat="1" x14ac:dyDescent="0.2">
      <c r="A137" s="114"/>
      <c r="B137" s="114"/>
      <c r="C137" s="114"/>
      <c r="D137" s="114"/>
      <c r="E137" s="7"/>
      <c r="F137" s="7"/>
      <c r="G137" s="7"/>
      <c r="H137" s="13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13"/>
      <c r="AB137" s="6"/>
      <c r="AC137" s="6"/>
      <c r="AD137" s="6"/>
      <c r="AE137" s="6"/>
      <c r="AF137" s="6"/>
      <c r="AG137" s="6"/>
      <c r="AH137" s="6"/>
      <c r="AI137" s="6"/>
      <c r="AJ137" s="9"/>
      <c r="AK137" s="9"/>
      <c r="AL137" s="9"/>
      <c r="AM137" s="9"/>
      <c r="AN137" s="9"/>
      <c r="AO137" s="6"/>
      <c r="AP137" s="6"/>
      <c r="AQ137" s="6"/>
      <c r="AR137" s="6"/>
      <c r="AS137" s="6"/>
      <c r="AT137" s="6"/>
      <c r="AU137" s="6"/>
      <c r="AV137" s="6"/>
      <c r="AW137" s="6"/>
      <c r="AX137" s="113"/>
      <c r="AY137" s="3"/>
      <c r="AZ137" s="3"/>
      <c r="BA137" s="3"/>
      <c r="BB137" s="3"/>
      <c r="BC137" s="4"/>
      <c r="BD137" s="4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25"/>
      <c r="BX137" s="25"/>
      <c r="BY137" s="19"/>
      <c r="BZ137" s="20"/>
      <c r="CA137" s="6"/>
      <c r="CB137" s="6"/>
      <c r="CC137" s="6"/>
      <c r="CD137" s="6"/>
      <c r="CE137" s="6"/>
      <c r="CF137" s="6"/>
      <c r="CG137" s="128"/>
    </row>
    <row r="138" spans="1:85" s="2" customFormat="1" x14ac:dyDescent="0.2">
      <c r="A138" s="114"/>
      <c r="B138" s="114"/>
      <c r="C138" s="114"/>
      <c r="D138" s="114"/>
      <c r="E138" s="7"/>
      <c r="F138" s="7"/>
      <c r="G138" s="7"/>
      <c r="H138" s="13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13"/>
      <c r="AB138" s="6"/>
      <c r="AC138" s="6"/>
      <c r="AD138" s="6"/>
      <c r="AE138" s="6"/>
      <c r="AF138" s="6"/>
      <c r="AG138" s="6"/>
      <c r="AH138" s="6"/>
      <c r="AI138" s="6"/>
      <c r="AJ138" s="9"/>
      <c r="AK138" s="9"/>
      <c r="AL138" s="9"/>
      <c r="AM138" s="9"/>
      <c r="AN138" s="9"/>
      <c r="AO138" s="6"/>
      <c r="AP138" s="6"/>
      <c r="AQ138" s="6"/>
      <c r="AR138" s="6"/>
      <c r="AS138" s="6"/>
      <c r="AT138" s="6"/>
      <c r="AU138" s="6"/>
      <c r="AV138" s="6"/>
      <c r="AW138" s="6"/>
      <c r="AX138" s="113"/>
      <c r="AY138" s="3"/>
      <c r="AZ138" s="3"/>
      <c r="BA138" s="3"/>
      <c r="BB138" s="3"/>
      <c r="BC138" s="4"/>
      <c r="BD138" s="4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25"/>
      <c r="BX138" s="25"/>
      <c r="BY138" s="19"/>
      <c r="BZ138" s="20"/>
      <c r="CA138" s="6"/>
      <c r="CB138" s="6"/>
      <c r="CC138" s="6"/>
      <c r="CD138" s="6"/>
      <c r="CE138" s="6"/>
      <c r="CF138" s="6"/>
      <c r="CG138" s="128"/>
    </row>
    <row r="139" spans="1:85" s="2" customFormat="1" x14ac:dyDescent="0.2">
      <c r="A139" s="114"/>
      <c r="B139" s="114"/>
      <c r="C139" s="114"/>
      <c r="D139" s="114"/>
      <c r="E139" s="7"/>
      <c r="F139" s="7"/>
      <c r="G139" s="7"/>
      <c r="H139" s="13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13"/>
      <c r="AB139" s="6"/>
      <c r="AC139" s="6"/>
      <c r="AD139" s="6"/>
      <c r="AE139" s="6"/>
      <c r="AF139" s="6"/>
      <c r="AG139" s="6"/>
      <c r="AH139" s="6"/>
      <c r="AI139" s="6"/>
      <c r="AJ139" s="9"/>
      <c r="AK139" s="9"/>
      <c r="AL139" s="9"/>
      <c r="AM139" s="9"/>
      <c r="AN139" s="9"/>
      <c r="AO139" s="6"/>
      <c r="AP139" s="6"/>
      <c r="AQ139" s="6"/>
      <c r="AR139" s="6"/>
      <c r="AS139" s="6"/>
      <c r="AT139" s="6"/>
      <c r="AU139" s="6"/>
      <c r="AV139" s="6"/>
      <c r="AW139" s="6"/>
      <c r="AX139" s="113"/>
      <c r="AY139" s="3"/>
      <c r="AZ139" s="3"/>
      <c r="BA139" s="3"/>
      <c r="BB139" s="3"/>
      <c r="BC139" s="4"/>
      <c r="BD139" s="4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25"/>
      <c r="BX139" s="25"/>
      <c r="BY139" s="19"/>
      <c r="BZ139" s="20"/>
      <c r="CA139" s="6"/>
      <c r="CB139" s="6"/>
      <c r="CC139" s="6"/>
      <c r="CD139" s="6"/>
      <c r="CE139" s="6"/>
      <c r="CF139" s="6"/>
      <c r="CG139" s="128"/>
    </row>
    <row r="140" spans="1:85" s="2" customFormat="1" x14ac:dyDescent="0.2">
      <c r="A140" s="114"/>
      <c r="B140" s="114"/>
      <c r="C140" s="114"/>
      <c r="D140" s="114"/>
      <c r="E140" s="7"/>
      <c r="F140" s="7"/>
      <c r="G140" s="7"/>
      <c r="H140" s="13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13"/>
      <c r="AB140" s="6"/>
      <c r="AC140" s="6"/>
      <c r="AD140" s="6"/>
      <c r="AE140" s="6"/>
      <c r="AF140" s="6"/>
      <c r="AG140" s="6"/>
      <c r="AH140" s="6"/>
      <c r="AI140" s="6"/>
      <c r="AJ140" s="9"/>
      <c r="AK140" s="9"/>
      <c r="AL140" s="9"/>
      <c r="AM140" s="9"/>
      <c r="AN140" s="9"/>
      <c r="AO140" s="6"/>
      <c r="AP140" s="6"/>
      <c r="AQ140" s="6"/>
      <c r="AR140" s="6"/>
      <c r="AS140" s="6"/>
      <c r="AT140" s="6"/>
      <c r="AU140" s="6"/>
      <c r="AV140" s="6"/>
      <c r="AW140" s="6"/>
      <c r="AX140" s="113"/>
      <c r="AY140" s="3"/>
      <c r="AZ140" s="3"/>
      <c r="BA140" s="3"/>
      <c r="BB140" s="3"/>
      <c r="BC140" s="4"/>
      <c r="BD140" s="4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25"/>
      <c r="BX140" s="25"/>
      <c r="BY140" s="19"/>
      <c r="BZ140" s="20"/>
      <c r="CA140" s="6"/>
      <c r="CB140" s="6"/>
      <c r="CC140" s="6"/>
      <c r="CD140" s="6"/>
      <c r="CE140" s="6"/>
      <c r="CF140" s="6"/>
      <c r="CG140" s="128"/>
    </row>
    <row r="141" spans="1:85" s="2" customFormat="1" x14ac:dyDescent="0.2">
      <c r="A141" s="114"/>
      <c r="B141" s="114"/>
      <c r="C141" s="114"/>
      <c r="D141" s="114"/>
      <c r="E141" s="7"/>
      <c r="F141" s="7"/>
      <c r="G141" s="7"/>
      <c r="H141" s="13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13"/>
      <c r="AB141" s="6"/>
      <c r="AC141" s="6"/>
      <c r="AD141" s="6"/>
      <c r="AE141" s="6"/>
      <c r="AF141" s="6"/>
      <c r="AG141" s="6"/>
      <c r="AH141" s="6"/>
      <c r="AI141" s="6"/>
      <c r="AJ141" s="9"/>
      <c r="AK141" s="9"/>
      <c r="AL141" s="9"/>
      <c r="AM141" s="9"/>
      <c r="AN141" s="9"/>
      <c r="AO141" s="6"/>
      <c r="AP141" s="6"/>
      <c r="AQ141" s="6"/>
      <c r="AR141" s="6"/>
      <c r="AS141" s="6"/>
      <c r="AT141" s="6"/>
      <c r="AU141" s="6"/>
      <c r="AV141" s="6"/>
      <c r="AW141" s="6"/>
      <c r="AX141" s="113"/>
      <c r="AY141" s="3"/>
      <c r="AZ141" s="3"/>
      <c r="BA141" s="3"/>
      <c r="BB141" s="3"/>
      <c r="BC141" s="4"/>
      <c r="BD141" s="4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25"/>
      <c r="BX141" s="25"/>
      <c r="BY141" s="19"/>
      <c r="BZ141" s="20"/>
      <c r="CA141" s="6"/>
      <c r="CB141" s="6"/>
      <c r="CC141" s="6"/>
      <c r="CD141" s="6"/>
      <c r="CE141" s="6"/>
      <c r="CF141" s="6"/>
      <c r="CG141" s="128"/>
    </row>
    <row r="142" spans="1:85" s="2" customFormat="1" x14ac:dyDescent="0.2">
      <c r="A142" s="114"/>
      <c r="B142" s="114"/>
      <c r="C142" s="114"/>
      <c r="D142" s="114"/>
      <c r="E142" s="7"/>
      <c r="F142" s="7"/>
      <c r="G142" s="7"/>
      <c r="H142" s="13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13"/>
      <c r="AB142" s="6"/>
      <c r="AC142" s="6"/>
      <c r="AD142" s="6"/>
      <c r="AE142" s="6"/>
      <c r="AF142" s="6"/>
      <c r="AG142" s="6"/>
      <c r="AH142" s="6"/>
      <c r="AI142" s="6"/>
      <c r="AJ142" s="9"/>
      <c r="AK142" s="9"/>
      <c r="AL142" s="9"/>
      <c r="AM142" s="9"/>
      <c r="AN142" s="9"/>
      <c r="AO142" s="6"/>
      <c r="AP142" s="6"/>
      <c r="AQ142" s="6"/>
      <c r="AR142" s="6"/>
      <c r="AS142" s="6"/>
      <c r="AT142" s="6"/>
      <c r="AU142" s="6"/>
      <c r="AV142" s="6"/>
      <c r="AW142" s="6"/>
      <c r="AX142" s="113"/>
      <c r="AY142" s="3"/>
      <c r="AZ142" s="3"/>
      <c r="BA142" s="3"/>
      <c r="BB142" s="3"/>
      <c r="BC142" s="4"/>
      <c r="BD142" s="4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25"/>
      <c r="BX142" s="25"/>
      <c r="BY142" s="19"/>
      <c r="BZ142" s="20"/>
      <c r="CA142" s="6"/>
      <c r="CB142" s="6"/>
      <c r="CC142" s="6"/>
      <c r="CD142" s="6"/>
      <c r="CE142" s="6"/>
      <c r="CF142" s="6"/>
      <c r="CG142" s="128"/>
    </row>
    <row r="143" spans="1:85" s="2" customFormat="1" x14ac:dyDescent="0.2">
      <c r="A143" s="114"/>
      <c r="B143" s="114"/>
      <c r="C143" s="114"/>
      <c r="D143" s="114"/>
      <c r="E143" s="7"/>
      <c r="F143" s="7"/>
      <c r="G143" s="7"/>
      <c r="H143" s="13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13"/>
      <c r="AB143" s="6"/>
      <c r="AC143" s="6"/>
      <c r="AD143" s="6"/>
      <c r="AE143" s="6"/>
      <c r="AF143" s="6"/>
      <c r="AG143" s="6"/>
      <c r="AH143" s="6"/>
      <c r="AI143" s="6"/>
      <c r="AJ143" s="9"/>
      <c r="AK143" s="9"/>
      <c r="AL143" s="9"/>
      <c r="AM143" s="9"/>
      <c r="AN143" s="9"/>
      <c r="AO143" s="6"/>
      <c r="AP143" s="6"/>
      <c r="AQ143" s="6"/>
      <c r="AR143" s="6"/>
      <c r="AS143" s="6"/>
      <c r="AT143" s="6"/>
      <c r="AU143" s="6"/>
      <c r="AV143" s="6"/>
      <c r="AW143" s="6"/>
      <c r="AX143" s="113"/>
      <c r="AY143" s="3"/>
      <c r="AZ143" s="3"/>
      <c r="BA143" s="3"/>
      <c r="BB143" s="3"/>
      <c r="BC143" s="4"/>
      <c r="BD143" s="4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25"/>
      <c r="BX143" s="25"/>
      <c r="BY143" s="19"/>
      <c r="BZ143" s="20"/>
      <c r="CA143" s="6"/>
      <c r="CB143" s="6"/>
      <c r="CC143" s="6"/>
      <c r="CD143" s="6"/>
      <c r="CE143" s="6"/>
      <c r="CF143" s="6"/>
      <c r="CG143" s="128"/>
    </row>
    <row r="144" spans="1:85" s="2" customFormat="1" x14ac:dyDescent="0.2">
      <c r="A144" s="114"/>
      <c r="B144" s="114"/>
      <c r="C144" s="114"/>
      <c r="D144" s="114"/>
      <c r="E144" s="7"/>
      <c r="F144" s="7"/>
      <c r="G144" s="7"/>
      <c r="H144" s="13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13"/>
      <c r="AB144" s="6"/>
      <c r="AC144" s="6"/>
      <c r="AD144" s="6"/>
      <c r="AE144" s="6"/>
      <c r="AF144" s="6"/>
      <c r="AG144" s="6"/>
      <c r="AH144" s="6"/>
      <c r="AI144" s="6"/>
      <c r="AJ144" s="9"/>
      <c r="AK144" s="9"/>
      <c r="AL144" s="9"/>
      <c r="AM144" s="9"/>
      <c r="AN144" s="9"/>
      <c r="AO144" s="6"/>
      <c r="AP144" s="6"/>
      <c r="AQ144" s="6"/>
      <c r="AR144" s="6"/>
      <c r="AS144" s="6"/>
      <c r="AT144" s="6"/>
      <c r="AU144" s="6"/>
      <c r="AV144" s="6"/>
      <c r="AW144" s="6"/>
      <c r="AX144" s="113"/>
      <c r="AY144" s="3"/>
      <c r="AZ144" s="3"/>
      <c r="BA144" s="3"/>
      <c r="BB144" s="3"/>
      <c r="BC144" s="4"/>
      <c r="BD144" s="4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25"/>
      <c r="BX144" s="25"/>
      <c r="BY144" s="19"/>
      <c r="BZ144" s="20"/>
      <c r="CA144" s="6"/>
      <c r="CB144" s="6"/>
      <c r="CC144" s="6"/>
      <c r="CD144" s="6"/>
      <c r="CE144" s="6"/>
      <c r="CF144" s="6"/>
      <c r="CG144" s="128"/>
    </row>
    <row r="145" spans="1:85" s="2" customFormat="1" x14ac:dyDescent="0.2">
      <c r="A145" s="114"/>
      <c r="B145" s="114"/>
      <c r="C145" s="114"/>
      <c r="D145" s="114"/>
      <c r="E145" s="7"/>
      <c r="F145" s="7"/>
      <c r="G145" s="7"/>
      <c r="H145" s="13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13"/>
      <c r="AB145" s="6"/>
      <c r="AC145" s="6"/>
      <c r="AD145" s="6"/>
      <c r="AE145" s="6"/>
      <c r="AF145" s="6"/>
      <c r="AG145" s="6"/>
      <c r="AH145" s="6"/>
      <c r="AI145" s="6"/>
      <c r="AJ145" s="9"/>
      <c r="AK145" s="9"/>
      <c r="AL145" s="9"/>
      <c r="AM145" s="9"/>
      <c r="AN145" s="9"/>
      <c r="AO145" s="6"/>
      <c r="AP145" s="6"/>
      <c r="AQ145" s="6"/>
      <c r="AR145" s="6"/>
      <c r="AS145" s="6"/>
      <c r="AT145" s="6"/>
      <c r="AU145" s="6"/>
      <c r="AV145" s="6"/>
      <c r="AW145" s="6"/>
      <c r="AX145" s="113"/>
      <c r="AY145" s="3"/>
      <c r="AZ145" s="3"/>
      <c r="BA145" s="3"/>
      <c r="BB145" s="3"/>
      <c r="BC145" s="4"/>
      <c r="BD145" s="4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25"/>
      <c r="BX145" s="25"/>
      <c r="BY145" s="19"/>
      <c r="BZ145" s="20"/>
      <c r="CA145" s="6"/>
      <c r="CB145" s="6"/>
      <c r="CC145" s="6"/>
      <c r="CD145" s="6"/>
      <c r="CE145" s="6"/>
      <c r="CF145" s="6"/>
      <c r="CG145" s="128"/>
    </row>
    <row r="146" spans="1:85" s="2" customFormat="1" x14ac:dyDescent="0.2">
      <c r="A146" s="114"/>
      <c r="B146" s="114"/>
      <c r="C146" s="114"/>
      <c r="D146" s="114"/>
      <c r="E146" s="7"/>
      <c r="F146" s="7"/>
      <c r="G146" s="7"/>
      <c r="H146" s="13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13"/>
      <c r="AB146" s="6"/>
      <c r="AC146" s="6"/>
      <c r="AD146" s="6"/>
      <c r="AE146" s="6"/>
      <c r="AF146" s="6"/>
      <c r="AG146" s="6"/>
      <c r="AH146" s="6"/>
      <c r="AI146" s="6"/>
      <c r="AJ146" s="9"/>
      <c r="AK146" s="9"/>
      <c r="AL146" s="9"/>
      <c r="AM146" s="9"/>
      <c r="AN146" s="9"/>
      <c r="AO146" s="6"/>
      <c r="AP146" s="6"/>
      <c r="AQ146" s="6"/>
      <c r="AR146" s="6"/>
      <c r="AS146" s="6"/>
      <c r="AT146" s="6"/>
      <c r="AU146" s="6"/>
      <c r="AV146" s="6"/>
      <c r="AW146" s="6"/>
      <c r="AX146" s="113"/>
      <c r="AY146" s="3"/>
      <c r="AZ146" s="3"/>
      <c r="BA146" s="3"/>
      <c r="BB146" s="3"/>
      <c r="BC146" s="4"/>
      <c r="BD146" s="4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25"/>
      <c r="BX146" s="25"/>
      <c r="BY146" s="19"/>
      <c r="BZ146" s="20"/>
      <c r="CA146" s="6"/>
      <c r="CB146" s="6"/>
      <c r="CC146" s="6"/>
      <c r="CD146" s="6"/>
      <c r="CE146" s="6"/>
      <c r="CF146" s="6"/>
      <c r="CG146" s="128"/>
    </row>
    <row r="147" spans="1:85" s="2" customFormat="1" x14ac:dyDescent="0.2">
      <c r="A147" s="114"/>
      <c r="B147" s="114"/>
      <c r="C147" s="114"/>
      <c r="D147" s="114"/>
      <c r="E147" s="7"/>
      <c r="F147" s="7"/>
      <c r="G147" s="7"/>
      <c r="H147" s="13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13"/>
      <c r="AB147" s="6"/>
      <c r="AC147" s="6"/>
      <c r="AD147" s="6"/>
      <c r="AE147" s="6"/>
      <c r="AF147" s="6"/>
      <c r="AG147" s="6"/>
      <c r="AH147" s="6"/>
      <c r="AI147" s="6"/>
      <c r="AJ147" s="9"/>
      <c r="AK147" s="9"/>
      <c r="AL147" s="9"/>
      <c r="AM147" s="9"/>
      <c r="AN147" s="9"/>
      <c r="AO147" s="6"/>
      <c r="AP147" s="6"/>
      <c r="AQ147" s="6"/>
      <c r="AR147" s="6"/>
      <c r="AS147" s="6"/>
      <c r="AT147" s="6"/>
      <c r="AU147" s="6"/>
      <c r="AV147" s="6"/>
      <c r="AW147" s="6"/>
      <c r="AX147" s="113"/>
      <c r="AY147" s="3"/>
      <c r="AZ147" s="3"/>
      <c r="BA147" s="3"/>
      <c r="BB147" s="3"/>
      <c r="BC147" s="4"/>
      <c r="BD147" s="4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25"/>
      <c r="BX147" s="25"/>
      <c r="BY147" s="19"/>
      <c r="BZ147" s="20"/>
      <c r="CA147" s="6"/>
      <c r="CB147" s="6"/>
      <c r="CC147" s="6"/>
      <c r="CD147" s="6"/>
      <c r="CE147" s="6"/>
      <c r="CF147" s="6"/>
      <c r="CG147" s="128"/>
    </row>
    <row r="148" spans="1:85" s="2" customFormat="1" x14ac:dyDescent="0.2">
      <c r="A148" s="114"/>
      <c r="B148" s="114"/>
      <c r="C148" s="114"/>
      <c r="D148" s="114"/>
      <c r="E148" s="7"/>
      <c r="F148" s="7"/>
      <c r="G148" s="7"/>
      <c r="H148" s="13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13"/>
      <c r="AB148" s="6"/>
      <c r="AC148" s="6"/>
      <c r="AD148" s="6"/>
      <c r="AE148" s="6"/>
      <c r="AF148" s="6"/>
      <c r="AG148" s="6"/>
      <c r="AH148" s="6"/>
      <c r="AI148" s="6"/>
      <c r="AJ148" s="9"/>
      <c r="AK148" s="9"/>
      <c r="AL148" s="9"/>
      <c r="AM148" s="9"/>
      <c r="AN148" s="9"/>
      <c r="AO148" s="6"/>
      <c r="AP148" s="6"/>
      <c r="AQ148" s="6"/>
      <c r="AR148" s="6"/>
      <c r="AS148" s="6"/>
      <c r="AT148" s="6"/>
      <c r="AU148" s="6"/>
      <c r="AV148" s="6"/>
      <c r="AW148" s="6"/>
      <c r="AX148" s="113"/>
      <c r="AY148" s="3"/>
      <c r="AZ148" s="3"/>
      <c r="BA148" s="3"/>
      <c r="BB148" s="3"/>
      <c r="BC148" s="4"/>
      <c r="BD148" s="4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25"/>
      <c r="BX148" s="25"/>
      <c r="BY148" s="19"/>
      <c r="BZ148" s="20"/>
      <c r="CA148" s="6"/>
      <c r="CB148" s="6"/>
      <c r="CC148" s="6"/>
      <c r="CD148" s="6"/>
      <c r="CE148" s="6"/>
      <c r="CF148" s="6"/>
      <c r="CG148" s="128"/>
    </row>
    <row r="149" spans="1:85" s="2" customFormat="1" x14ac:dyDescent="0.2">
      <c r="A149" s="114"/>
      <c r="B149" s="114"/>
      <c r="C149" s="114"/>
      <c r="D149" s="114"/>
      <c r="E149" s="7"/>
      <c r="F149" s="7"/>
      <c r="G149" s="7"/>
      <c r="H149" s="13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13"/>
      <c r="AB149" s="6"/>
      <c r="AC149" s="6"/>
      <c r="AD149" s="6"/>
      <c r="AE149" s="6"/>
      <c r="AF149" s="6"/>
      <c r="AG149" s="6"/>
      <c r="AH149" s="6"/>
      <c r="AI149" s="6"/>
      <c r="AJ149" s="9"/>
      <c r="AK149" s="9"/>
      <c r="AL149" s="9"/>
      <c r="AM149" s="9"/>
      <c r="AN149" s="9"/>
      <c r="AO149" s="6"/>
      <c r="AP149" s="6"/>
      <c r="AQ149" s="6"/>
      <c r="AR149" s="6"/>
      <c r="AS149" s="6"/>
      <c r="AT149" s="6"/>
      <c r="AU149" s="6"/>
      <c r="AV149" s="6"/>
      <c r="AW149" s="6"/>
      <c r="AX149" s="113"/>
      <c r="AY149" s="3"/>
      <c r="AZ149" s="3"/>
      <c r="BA149" s="3"/>
      <c r="BB149" s="3"/>
      <c r="BC149" s="4"/>
      <c r="BD149" s="4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25"/>
      <c r="BX149" s="25"/>
      <c r="BY149" s="19"/>
      <c r="BZ149" s="20"/>
      <c r="CA149" s="6"/>
      <c r="CB149" s="6"/>
      <c r="CC149" s="6"/>
      <c r="CD149" s="6"/>
      <c r="CE149" s="6"/>
      <c r="CF149" s="6"/>
      <c r="CG149" s="128"/>
    </row>
    <row r="150" spans="1:85" s="2" customFormat="1" x14ac:dyDescent="0.2">
      <c r="A150" s="114"/>
      <c r="B150" s="114"/>
      <c r="C150" s="114"/>
      <c r="D150" s="114"/>
      <c r="E150" s="7"/>
      <c r="F150" s="7"/>
      <c r="G150" s="7"/>
      <c r="H150" s="13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13"/>
      <c r="AB150" s="6"/>
      <c r="AC150" s="6"/>
      <c r="AD150" s="6"/>
      <c r="AE150" s="6"/>
      <c r="AF150" s="6"/>
      <c r="AG150" s="6"/>
      <c r="AH150" s="6"/>
      <c r="AI150" s="6"/>
      <c r="AJ150" s="9"/>
      <c r="AK150" s="9"/>
      <c r="AL150" s="9"/>
      <c r="AM150" s="9"/>
      <c r="AN150" s="9"/>
      <c r="AO150" s="6"/>
      <c r="AP150" s="6"/>
      <c r="AQ150" s="6"/>
      <c r="AR150" s="6"/>
      <c r="AS150" s="6"/>
      <c r="AT150" s="6"/>
      <c r="AU150" s="6"/>
      <c r="AV150" s="6"/>
      <c r="AW150" s="6"/>
      <c r="AX150" s="113"/>
      <c r="AY150" s="3"/>
      <c r="AZ150" s="3"/>
      <c r="BA150" s="3"/>
      <c r="BB150" s="3"/>
      <c r="BC150" s="4"/>
      <c r="BD150" s="4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25"/>
      <c r="BX150" s="25"/>
      <c r="BY150" s="19"/>
      <c r="BZ150" s="20"/>
      <c r="CA150" s="6"/>
      <c r="CB150" s="6"/>
      <c r="CC150" s="6"/>
      <c r="CD150" s="6"/>
      <c r="CE150" s="6"/>
      <c r="CF150" s="6"/>
      <c r="CG150" s="128"/>
    </row>
    <row r="151" spans="1:85" s="2" customFormat="1" x14ac:dyDescent="0.2">
      <c r="A151" s="114"/>
      <c r="B151" s="114"/>
      <c r="C151" s="114"/>
      <c r="D151" s="114"/>
      <c r="E151" s="7"/>
      <c r="F151" s="7"/>
      <c r="G151" s="7"/>
      <c r="H151" s="13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13"/>
      <c r="AB151" s="6"/>
      <c r="AC151" s="6"/>
      <c r="AD151" s="6"/>
      <c r="AE151" s="6"/>
      <c r="AF151" s="6"/>
      <c r="AG151" s="6"/>
      <c r="AH151" s="6"/>
      <c r="AI151" s="6"/>
      <c r="AJ151" s="9"/>
      <c r="AK151" s="9"/>
      <c r="AL151" s="9"/>
      <c r="AM151" s="9"/>
      <c r="AN151" s="9"/>
      <c r="AO151" s="6"/>
      <c r="AP151" s="6"/>
      <c r="AQ151" s="6"/>
      <c r="AR151" s="6"/>
      <c r="AS151" s="6"/>
      <c r="AT151" s="6"/>
      <c r="AU151" s="6"/>
      <c r="AV151" s="6"/>
      <c r="AW151" s="6"/>
      <c r="AX151" s="113"/>
      <c r="AY151" s="3"/>
      <c r="AZ151" s="3"/>
      <c r="BA151" s="3"/>
      <c r="BB151" s="3"/>
      <c r="BC151" s="4"/>
      <c r="BD151" s="4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25"/>
      <c r="BX151" s="25"/>
      <c r="BY151" s="19"/>
      <c r="BZ151" s="20"/>
      <c r="CA151" s="6"/>
      <c r="CB151" s="6"/>
      <c r="CC151" s="6"/>
      <c r="CD151" s="6"/>
      <c r="CE151" s="6"/>
      <c r="CF151" s="6"/>
      <c r="CG151" s="128"/>
    </row>
    <row r="152" spans="1:85" s="2" customFormat="1" x14ac:dyDescent="0.2">
      <c r="A152" s="114"/>
      <c r="B152" s="114"/>
      <c r="C152" s="114"/>
      <c r="D152" s="114"/>
      <c r="E152" s="7"/>
      <c r="F152" s="7"/>
      <c r="G152" s="7"/>
      <c r="H152" s="13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13"/>
      <c r="AB152" s="6"/>
      <c r="AC152" s="6"/>
      <c r="AD152" s="6"/>
      <c r="AE152" s="6"/>
      <c r="AF152" s="6"/>
      <c r="AG152" s="6"/>
      <c r="AH152" s="6"/>
      <c r="AI152" s="6"/>
      <c r="AJ152" s="9"/>
      <c r="AK152" s="9"/>
      <c r="AL152" s="9"/>
      <c r="AM152" s="9"/>
      <c r="AN152" s="9"/>
      <c r="AO152" s="6"/>
      <c r="AP152" s="6"/>
      <c r="AQ152" s="6"/>
      <c r="AR152" s="6"/>
      <c r="AS152" s="6"/>
      <c r="AT152" s="6"/>
      <c r="AU152" s="6"/>
      <c r="AV152" s="6"/>
      <c r="AW152" s="6"/>
      <c r="AX152" s="113"/>
      <c r="AY152" s="3"/>
      <c r="AZ152" s="3"/>
      <c r="BA152" s="3"/>
      <c r="BB152" s="3"/>
      <c r="BC152" s="4"/>
      <c r="BD152" s="4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25"/>
      <c r="BX152" s="25"/>
      <c r="BY152" s="19"/>
      <c r="BZ152" s="20"/>
      <c r="CA152" s="6"/>
      <c r="CB152" s="6"/>
      <c r="CC152" s="6"/>
      <c r="CD152" s="6"/>
      <c r="CE152" s="6"/>
      <c r="CF152" s="6"/>
      <c r="CG152" s="128"/>
    </row>
    <row r="153" spans="1:85" s="2" customFormat="1" x14ac:dyDescent="0.2">
      <c r="A153" s="114"/>
      <c r="B153" s="114"/>
      <c r="C153" s="114"/>
      <c r="D153" s="114"/>
      <c r="E153" s="7"/>
      <c r="F153" s="7"/>
      <c r="G153" s="7"/>
      <c r="H153" s="13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13"/>
      <c r="AB153" s="6"/>
      <c r="AC153" s="6"/>
      <c r="AD153" s="6"/>
      <c r="AE153" s="6"/>
      <c r="AF153" s="6"/>
      <c r="AG153" s="6"/>
      <c r="AH153" s="6"/>
      <c r="AI153" s="6"/>
      <c r="AJ153" s="9"/>
      <c r="AK153" s="9"/>
      <c r="AL153" s="9"/>
      <c r="AM153" s="9"/>
      <c r="AN153" s="9"/>
      <c r="AO153" s="6"/>
      <c r="AP153" s="6"/>
      <c r="AQ153" s="6"/>
      <c r="AR153" s="6"/>
      <c r="AS153" s="6"/>
      <c r="AT153" s="6"/>
      <c r="AU153" s="6"/>
      <c r="AV153" s="6"/>
      <c r="AW153" s="6"/>
      <c r="AX153" s="113"/>
      <c r="AY153" s="3"/>
      <c r="AZ153" s="3"/>
      <c r="BA153" s="3"/>
      <c r="BB153" s="3"/>
      <c r="BC153" s="4"/>
      <c r="BD153" s="4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25"/>
      <c r="BX153" s="25"/>
      <c r="BY153" s="19"/>
      <c r="BZ153" s="20"/>
      <c r="CA153" s="6"/>
      <c r="CB153" s="6"/>
      <c r="CC153" s="6"/>
      <c r="CD153" s="6"/>
      <c r="CE153" s="6"/>
      <c r="CF153" s="6"/>
      <c r="CG153" s="128"/>
    </row>
    <row r="154" spans="1:85" s="2" customFormat="1" x14ac:dyDescent="0.2">
      <c r="A154" s="114"/>
      <c r="B154" s="114"/>
      <c r="C154" s="114"/>
      <c r="D154" s="114"/>
      <c r="E154" s="7"/>
      <c r="F154" s="7"/>
      <c r="G154" s="7"/>
      <c r="H154" s="13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13"/>
      <c r="AB154" s="6"/>
      <c r="AC154" s="6"/>
      <c r="AD154" s="6"/>
      <c r="AE154" s="6"/>
      <c r="AF154" s="6"/>
      <c r="AG154" s="6"/>
      <c r="AH154" s="6"/>
      <c r="AI154" s="6"/>
      <c r="AJ154" s="9"/>
      <c r="AK154" s="9"/>
      <c r="AL154" s="9"/>
      <c r="AM154" s="9"/>
      <c r="AN154" s="9"/>
      <c r="AO154" s="6"/>
      <c r="AP154" s="6"/>
      <c r="AQ154" s="6"/>
      <c r="AR154" s="6"/>
      <c r="AS154" s="6"/>
      <c r="AT154" s="6"/>
      <c r="AU154" s="6"/>
      <c r="AV154" s="6"/>
      <c r="AW154" s="6"/>
      <c r="AX154" s="113"/>
      <c r="AY154" s="3"/>
      <c r="AZ154" s="3"/>
      <c r="BA154" s="3"/>
      <c r="BB154" s="3"/>
      <c r="BC154" s="4"/>
      <c r="BD154" s="4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25"/>
      <c r="BX154" s="25"/>
      <c r="BY154" s="19"/>
      <c r="BZ154" s="20"/>
      <c r="CA154" s="6"/>
      <c r="CB154" s="6"/>
      <c r="CC154" s="6"/>
      <c r="CD154" s="6"/>
      <c r="CE154" s="6"/>
      <c r="CF154" s="6"/>
      <c r="CG154" s="128"/>
    </row>
    <row r="155" spans="1:85" s="2" customFormat="1" x14ac:dyDescent="0.2">
      <c r="A155" s="114"/>
      <c r="B155" s="114"/>
      <c r="C155" s="114"/>
      <c r="D155" s="114"/>
      <c r="E155" s="7"/>
      <c r="F155" s="7"/>
      <c r="G155" s="7"/>
      <c r="H155" s="13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13"/>
      <c r="AB155" s="6"/>
      <c r="AC155" s="6"/>
      <c r="AD155" s="6"/>
      <c r="AE155" s="6"/>
      <c r="AF155" s="6"/>
      <c r="AG155" s="6"/>
      <c r="AH155" s="6"/>
      <c r="AI155" s="6"/>
      <c r="AJ155" s="9"/>
      <c r="AK155" s="9"/>
      <c r="AL155" s="9"/>
      <c r="AM155" s="9"/>
      <c r="AN155" s="9"/>
      <c r="AO155" s="6"/>
      <c r="AP155" s="6"/>
      <c r="AQ155" s="6"/>
      <c r="AR155" s="6"/>
      <c r="AS155" s="6"/>
      <c r="AT155" s="6"/>
      <c r="AU155" s="6"/>
      <c r="AV155" s="6"/>
      <c r="AW155" s="6"/>
      <c r="AX155" s="113"/>
      <c r="AY155" s="3"/>
      <c r="AZ155" s="3"/>
      <c r="BA155" s="3"/>
      <c r="BB155" s="3"/>
      <c r="BC155" s="4"/>
      <c r="BD155" s="4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25"/>
      <c r="BX155" s="25"/>
      <c r="BY155" s="19"/>
      <c r="BZ155" s="20"/>
      <c r="CA155" s="6"/>
      <c r="CB155" s="6"/>
      <c r="CC155" s="6"/>
      <c r="CD155" s="6"/>
      <c r="CE155" s="6"/>
      <c r="CF155" s="6"/>
      <c r="CG155" s="128"/>
    </row>
    <row r="156" spans="1:85" s="2" customFormat="1" x14ac:dyDescent="0.2">
      <c r="A156" s="114"/>
      <c r="B156" s="114"/>
      <c r="C156" s="114"/>
      <c r="D156" s="114"/>
      <c r="E156" s="7"/>
      <c r="F156" s="7"/>
      <c r="G156" s="7"/>
      <c r="H156" s="13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13"/>
      <c r="AB156" s="6"/>
      <c r="AC156" s="6"/>
      <c r="AD156" s="6"/>
      <c r="AE156" s="6"/>
      <c r="AF156" s="6"/>
      <c r="AG156" s="6"/>
      <c r="AH156" s="6"/>
      <c r="AI156" s="6"/>
      <c r="AJ156" s="9"/>
      <c r="AK156" s="9"/>
      <c r="AL156" s="9"/>
      <c r="AM156" s="9"/>
      <c r="AN156" s="9"/>
      <c r="AO156" s="6"/>
      <c r="AP156" s="6"/>
      <c r="AQ156" s="6"/>
      <c r="AR156" s="6"/>
      <c r="AS156" s="6"/>
      <c r="AT156" s="6"/>
      <c r="AU156" s="6"/>
      <c r="AV156" s="6"/>
      <c r="AW156" s="6"/>
      <c r="AX156" s="113"/>
      <c r="AY156" s="3"/>
      <c r="AZ156" s="3"/>
      <c r="BA156" s="3"/>
      <c r="BB156" s="3"/>
      <c r="BC156" s="4"/>
      <c r="BD156" s="4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25"/>
      <c r="BX156" s="25"/>
      <c r="BY156" s="19"/>
      <c r="BZ156" s="20"/>
      <c r="CA156" s="6"/>
      <c r="CB156" s="6"/>
      <c r="CC156" s="6"/>
      <c r="CD156" s="6"/>
      <c r="CE156" s="6"/>
      <c r="CF156" s="6"/>
      <c r="CG156" s="128"/>
    </row>
    <row r="157" spans="1:85" s="2" customFormat="1" x14ac:dyDescent="0.2">
      <c r="A157" s="114"/>
      <c r="B157" s="114"/>
      <c r="C157" s="114"/>
      <c r="D157" s="114"/>
      <c r="E157" s="7"/>
      <c r="F157" s="7"/>
      <c r="G157" s="7"/>
      <c r="H157" s="13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13"/>
      <c r="AB157" s="6"/>
      <c r="AC157" s="6"/>
      <c r="AD157" s="6"/>
      <c r="AE157" s="6"/>
      <c r="AF157" s="6"/>
      <c r="AG157" s="6"/>
      <c r="AH157" s="6"/>
      <c r="AI157" s="6"/>
      <c r="AJ157" s="9"/>
      <c r="AK157" s="9"/>
      <c r="AL157" s="9"/>
      <c r="AM157" s="9"/>
      <c r="AN157" s="9"/>
      <c r="AO157" s="6"/>
      <c r="AP157" s="6"/>
      <c r="AQ157" s="6"/>
      <c r="AR157" s="6"/>
      <c r="AS157" s="6"/>
      <c r="AT157" s="6"/>
      <c r="AU157" s="6"/>
      <c r="AV157" s="6"/>
      <c r="AW157" s="6"/>
      <c r="AX157" s="113"/>
      <c r="AY157" s="3"/>
      <c r="AZ157" s="3"/>
      <c r="BA157" s="3"/>
      <c r="BB157" s="3"/>
      <c r="BC157" s="4"/>
      <c r="BD157" s="4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25"/>
      <c r="BX157" s="25"/>
      <c r="BY157" s="19"/>
      <c r="BZ157" s="20"/>
      <c r="CA157" s="6"/>
      <c r="CB157" s="6"/>
      <c r="CC157" s="6"/>
      <c r="CD157" s="6"/>
      <c r="CE157" s="6"/>
      <c r="CF157" s="6"/>
      <c r="CG157" s="128"/>
    </row>
    <row r="158" spans="1:85" s="2" customFormat="1" x14ac:dyDescent="0.2">
      <c r="A158" s="114"/>
      <c r="B158" s="114"/>
      <c r="C158" s="114"/>
      <c r="D158" s="114"/>
      <c r="E158" s="7"/>
      <c r="F158" s="7"/>
      <c r="G158" s="7"/>
      <c r="H158" s="13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13"/>
      <c r="AB158" s="6"/>
      <c r="AC158" s="6"/>
      <c r="AD158" s="6"/>
      <c r="AE158" s="6"/>
      <c r="AF158" s="6"/>
      <c r="AG158" s="6"/>
      <c r="AH158" s="6"/>
      <c r="AI158" s="6"/>
      <c r="AJ158" s="9"/>
      <c r="AK158" s="9"/>
      <c r="AL158" s="9"/>
      <c r="AM158" s="9"/>
      <c r="AN158" s="9"/>
      <c r="AO158" s="6"/>
      <c r="AP158" s="6"/>
      <c r="AQ158" s="6"/>
      <c r="AR158" s="6"/>
      <c r="AS158" s="6"/>
      <c r="AT158" s="6"/>
      <c r="AU158" s="6"/>
      <c r="AV158" s="6"/>
      <c r="AW158" s="6"/>
      <c r="AX158" s="113"/>
      <c r="AY158" s="3"/>
      <c r="AZ158" s="3"/>
      <c r="BA158" s="3"/>
      <c r="BB158" s="3"/>
      <c r="BC158" s="4"/>
      <c r="BD158" s="4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25"/>
      <c r="BX158" s="25"/>
      <c r="BY158" s="19"/>
      <c r="BZ158" s="20"/>
      <c r="CA158" s="6"/>
      <c r="CB158" s="6"/>
      <c r="CC158" s="6"/>
      <c r="CD158" s="6"/>
      <c r="CE158" s="6"/>
      <c r="CF158" s="6"/>
      <c r="CG158" s="128"/>
    </row>
    <row r="159" spans="1:85" s="2" customFormat="1" x14ac:dyDescent="0.2">
      <c r="A159" s="114"/>
      <c r="B159" s="114"/>
      <c r="C159" s="114"/>
      <c r="D159" s="114"/>
      <c r="E159" s="7"/>
      <c r="F159" s="7"/>
      <c r="G159" s="7"/>
      <c r="H159" s="13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13"/>
      <c r="AB159" s="6"/>
      <c r="AC159" s="6"/>
      <c r="AD159" s="6"/>
      <c r="AE159" s="6"/>
      <c r="AF159" s="6"/>
      <c r="AG159" s="6"/>
      <c r="AH159" s="6"/>
      <c r="AI159" s="6"/>
      <c r="AJ159" s="9"/>
      <c r="AK159" s="9"/>
      <c r="AL159" s="9"/>
      <c r="AM159" s="9"/>
      <c r="AN159" s="9"/>
      <c r="AO159" s="6"/>
      <c r="AP159" s="6"/>
      <c r="AQ159" s="6"/>
      <c r="AR159" s="6"/>
      <c r="AS159" s="6"/>
      <c r="AT159" s="6"/>
      <c r="AU159" s="6"/>
      <c r="AV159" s="6"/>
      <c r="AW159" s="6"/>
      <c r="AX159" s="113"/>
      <c r="AY159" s="3"/>
      <c r="AZ159" s="3"/>
      <c r="BA159" s="3"/>
      <c r="BB159" s="3"/>
      <c r="BC159" s="4"/>
      <c r="BD159" s="4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25"/>
      <c r="BX159" s="25"/>
      <c r="BY159" s="19"/>
      <c r="BZ159" s="20"/>
      <c r="CA159" s="6"/>
      <c r="CB159" s="6"/>
      <c r="CC159" s="6"/>
      <c r="CD159" s="6"/>
      <c r="CE159" s="6"/>
      <c r="CF159" s="6"/>
      <c r="CG159" s="128"/>
    </row>
    <row r="160" spans="1:85" s="2" customFormat="1" x14ac:dyDescent="0.2">
      <c r="A160" s="114"/>
      <c r="B160" s="114"/>
      <c r="C160" s="114"/>
      <c r="D160" s="114"/>
      <c r="E160" s="7"/>
      <c r="F160" s="7"/>
      <c r="G160" s="7"/>
      <c r="H160" s="13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13"/>
      <c r="AB160" s="6"/>
      <c r="AC160" s="6"/>
      <c r="AD160" s="6"/>
      <c r="AE160" s="6"/>
      <c r="AF160" s="6"/>
      <c r="AG160" s="6"/>
      <c r="AH160" s="6"/>
      <c r="AI160" s="6"/>
      <c r="AJ160" s="9"/>
      <c r="AK160" s="9"/>
      <c r="AL160" s="9"/>
      <c r="AM160" s="9"/>
      <c r="AN160" s="9"/>
      <c r="AO160" s="6"/>
      <c r="AP160" s="6"/>
      <c r="AQ160" s="6"/>
      <c r="AR160" s="6"/>
      <c r="AS160" s="6"/>
      <c r="AT160" s="6"/>
      <c r="AU160" s="6"/>
      <c r="AV160" s="6"/>
      <c r="AW160" s="6"/>
      <c r="AX160" s="113"/>
      <c r="AY160" s="3"/>
      <c r="AZ160" s="3"/>
      <c r="BA160" s="3"/>
      <c r="BB160" s="3"/>
      <c r="BC160" s="4"/>
      <c r="BD160" s="4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25"/>
      <c r="BX160" s="25"/>
      <c r="BY160" s="19"/>
      <c r="BZ160" s="20"/>
      <c r="CA160" s="6"/>
      <c r="CB160" s="6"/>
      <c r="CC160" s="6"/>
      <c r="CD160" s="6"/>
      <c r="CE160" s="6"/>
      <c r="CF160" s="6"/>
      <c r="CG160" s="128"/>
    </row>
    <row r="161" spans="1:85" s="2" customFormat="1" x14ac:dyDescent="0.2">
      <c r="A161" s="114"/>
      <c r="B161" s="114"/>
      <c r="C161" s="114"/>
      <c r="D161" s="114"/>
      <c r="E161" s="7"/>
      <c r="F161" s="7"/>
      <c r="G161" s="7"/>
      <c r="H161" s="13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13"/>
      <c r="AB161" s="6"/>
      <c r="AC161" s="6"/>
      <c r="AD161" s="6"/>
      <c r="AE161" s="6"/>
      <c r="AF161" s="6"/>
      <c r="AG161" s="6"/>
      <c r="AH161" s="6"/>
      <c r="AI161" s="6"/>
      <c r="AJ161" s="9"/>
      <c r="AK161" s="9"/>
      <c r="AL161" s="9"/>
      <c r="AM161" s="9"/>
      <c r="AN161" s="9"/>
      <c r="AO161" s="6"/>
      <c r="AP161" s="6"/>
      <c r="AQ161" s="6"/>
      <c r="AR161" s="6"/>
      <c r="AS161" s="6"/>
      <c r="AT161" s="6"/>
      <c r="AU161" s="6"/>
      <c r="AV161" s="6"/>
      <c r="AW161" s="6"/>
      <c r="AX161" s="113"/>
      <c r="AY161" s="3"/>
      <c r="AZ161" s="3"/>
      <c r="BA161" s="3"/>
      <c r="BB161" s="3"/>
      <c r="BC161" s="4"/>
      <c r="BD161" s="4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25"/>
      <c r="BX161" s="25"/>
      <c r="BY161" s="19"/>
      <c r="BZ161" s="20"/>
      <c r="CA161" s="6"/>
      <c r="CB161" s="6"/>
      <c r="CC161" s="6"/>
      <c r="CD161" s="6"/>
      <c r="CE161" s="6"/>
      <c r="CF161" s="6"/>
      <c r="CG161" s="128"/>
    </row>
    <row r="162" spans="1:85" s="2" customFormat="1" x14ac:dyDescent="0.2">
      <c r="A162" s="114"/>
      <c r="B162" s="114"/>
      <c r="C162" s="114"/>
      <c r="D162" s="114"/>
      <c r="E162" s="7"/>
      <c r="F162" s="7"/>
      <c r="G162" s="7"/>
      <c r="H162" s="13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13"/>
      <c r="AB162" s="6"/>
      <c r="AC162" s="6"/>
      <c r="AD162" s="6"/>
      <c r="AE162" s="6"/>
      <c r="AF162" s="6"/>
      <c r="AG162" s="6"/>
      <c r="AH162" s="6"/>
      <c r="AI162" s="6"/>
      <c r="AJ162" s="9"/>
      <c r="AK162" s="9"/>
      <c r="AL162" s="9"/>
      <c r="AM162" s="9"/>
      <c r="AN162" s="9"/>
      <c r="AO162" s="6"/>
      <c r="AP162" s="6"/>
      <c r="AQ162" s="6"/>
      <c r="AR162" s="6"/>
      <c r="AS162" s="6"/>
      <c r="AT162" s="6"/>
      <c r="AU162" s="6"/>
      <c r="AV162" s="6"/>
      <c r="AW162" s="6"/>
      <c r="AX162" s="113"/>
      <c r="AY162" s="3"/>
      <c r="AZ162" s="3"/>
      <c r="BA162" s="3"/>
      <c r="BB162" s="3"/>
      <c r="BC162" s="4"/>
      <c r="BD162" s="4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25"/>
      <c r="BX162" s="25"/>
      <c r="BY162" s="19"/>
      <c r="BZ162" s="20"/>
      <c r="CA162" s="6"/>
      <c r="CB162" s="6"/>
      <c r="CC162" s="6"/>
      <c r="CD162" s="6"/>
      <c r="CE162" s="6"/>
      <c r="CF162" s="6"/>
      <c r="CG162" s="128"/>
    </row>
    <row r="163" spans="1:85" s="2" customFormat="1" x14ac:dyDescent="0.2">
      <c r="A163" s="114"/>
      <c r="B163" s="114"/>
      <c r="C163" s="114"/>
      <c r="D163" s="114"/>
      <c r="E163" s="7"/>
      <c r="F163" s="7"/>
      <c r="G163" s="7"/>
      <c r="H163" s="13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13"/>
      <c r="AB163" s="6"/>
      <c r="AC163" s="6"/>
      <c r="AD163" s="6"/>
      <c r="AE163" s="6"/>
      <c r="AF163" s="6"/>
      <c r="AG163" s="6"/>
      <c r="AH163" s="6"/>
      <c r="AI163" s="6"/>
      <c r="AJ163" s="9"/>
      <c r="AK163" s="9"/>
      <c r="AL163" s="9"/>
      <c r="AM163" s="9"/>
      <c r="AN163" s="9"/>
      <c r="AO163" s="6"/>
      <c r="AP163" s="6"/>
      <c r="AQ163" s="6"/>
      <c r="AR163" s="6"/>
      <c r="AS163" s="6"/>
      <c r="AT163" s="6"/>
      <c r="AU163" s="6"/>
      <c r="AV163" s="6"/>
      <c r="AW163" s="6"/>
      <c r="AX163" s="113"/>
      <c r="AY163" s="3"/>
      <c r="AZ163" s="3"/>
      <c r="BA163" s="3"/>
      <c r="BB163" s="3"/>
      <c r="BC163" s="4"/>
      <c r="BD163" s="4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25"/>
      <c r="BX163" s="25"/>
      <c r="BY163" s="19"/>
      <c r="BZ163" s="20"/>
      <c r="CA163" s="6"/>
      <c r="CB163" s="6"/>
      <c r="CC163" s="6"/>
      <c r="CD163" s="6"/>
      <c r="CE163" s="6"/>
      <c r="CF163" s="6"/>
      <c r="CG163" s="128"/>
    </row>
    <row r="164" spans="1:85" s="2" customFormat="1" x14ac:dyDescent="0.2">
      <c r="A164" s="114"/>
      <c r="B164" s="114"/>
      <c r="C164" s="114"/>
      <c r="D164" s="114"/>
      <c r="E164" s="7"/>
      <c r="F164" s="7"/>
      <c r="G164" s="7"/>
      <c r="H164" s="13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13"/>
      <c r="AB164" s="6"/>
      <c r="AC164" s="6"/>
      <c r="AD164" s="6"/>
      <c r="AE164" s="6"/>
      <c r="AF164" s="6"/>
      <c r="AG164" s="6"/>
      <c r="AH164" s="6"/>
      <c r="AI164" s="6"/>
      <c r="AJ164" s="9"/>
      <c r="AK164" s="9"/>
      <c r="AL164" s="9"/>
      <c r="AM164" s="9"/>
      <c r="AN164" s="9"/>
      <c r="AO164" s="6"/>
      <c r="AP164" s="6"/>
      <c r="AQ164" s="6"/>
      <c r="AR164" s="6"/>
      <c r="AS164" s="6"/>
      <c r="AT164" s="6"/>
      <c r="AU164" s="6"/>
      <c r="AV164" s="6"/>
      <c r="AW164" s="6"/>
      <c r="AX164" s="113"/>
      <c r="AY164" s="3"/>
      <c r="AZ164" s="3"/>
      <c r="BA164" s="3"/>
      <c r="BB164" s="3"/>
      <c r="BC164" s="4"/>
      <c r="BD164" s="4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25"/>
      <c r="BX164" s="25"/>
      <c r="BY164" s="19"/>
      <c r="BZ164" s="20"/>
      <c r="CA164" s="6"/>
      <c r="CB164" s="6"/>
      <c r="CC164" s="6"/>
      <c r="CD164" s="6"/>
      <c r="CE164" s="6"/>
      <c r="CF164" s="6"/>
      <c r="CG164" s="128"/>
    </row>
    <row r="165" spans="1:85" s="2" customFormat="1" x14ac:dyDescent="0.2">
      <c r="A165" s="114"/>
      <c r="B165" s="114"/>
      <c r="C165" s="114"/>
      <c r="D165" s="114"/>
      <c r="E165" s="7"/>
      <c r="F165" s="7"/>
      <c r="G165" s="7"/>
      <c r="H165" s="13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13"/>
      <c r="AB165" s="6"/>
      <c r="AC165" s="6"/>
      <c r="AD165" s="6"/>
      <c r="AE165" s="6"/>
      <c r="AF165" s="6"/>
      <c r="AG165" s="6"/>
      <c r="AH165" s="6"/>
      <c r="AI165" s="6"/>
      <c r="AJ165" s="9"/>
      <c r="AK165" s="9"/>
      <c r="AL165" s="9"/>
      <c r="AM165" s="9"/>
      <c r="AN165" s="9"/>
      <c r="AO165" s="6"/>
      <c r="AP165" s="6"/>
      <c r="AQ165" s="6"/>
      <c r="AR165" s="6"/>
      <c r="AS165" s="6"/>
      <c r="AT165" s="6"/>
      <c r="AU165" s="6"/>
      <c r="AV165" s="6"/>
      <c r="AW165" s="6"/>
      <c r="AX165" s="113"/>
      <c r="AY165" s="3"/>
      <c r="AZ165" s="3"/>
      <c r="BA165" s="3"/>
      <c r="BB165" s="3"/>
      <c r="BC165" s="4"/>
      <c r="BD165" s="4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25"/>
      <c r="BX165" s="25"/>
      <c r="BY165" s="19"/>
      <c r="BZ165" s="20"/>
      <c r="CA165" s="6"/>
      <c r="CB165" s="6"/>
      <c r="CC165" s="6"/>
      <c r="CD165" s="6"/>
      <c r="CE165" s="6"/>
      <c r="CF165" s="6"/>
      <c r="CG165" s="128"/>
    </row>
    <row r="166" spans="1:85" s="2" customFormat="1" x14ac:dyDescent="0.2">
      <c r="A166" s="114"/>
      <c r="B166" s="114"/>
      <c r="C166" s="114"/>
      <c r="D166" s="114"/>
      <c r="E166" s="7"/>
      <c r="F166" s="7"/>
      <c r="G166" s="7"/>
      <c r="H166" s="13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13"/>
      <c r="AB166" s="6"/>
      <c r="AC166" s="6"/>
      <c r="AD166" s="6"/>
      <c r="AE166" s="6"/>
      <c r="AF166" s="6"/>
      <c r="AG166" s="6"/>
      <c r="AH166" s="6"/>
      <c r="AI166" s="6"/>
      <c r="AJ166" s="9"/>
      <c r="AK166" s="9"/>
      <c r="AL166" s="9"/>
      <c r="AM166" s="9"/>
      <c r="AN166" s="9"/>
      <c r="AO166" s="6"/>
      <c r="AP166" s="6"/>
      <c r="AQ166" s="6"/>
      <c r="AR166" s="6"/>
      <c r="AS166" s="6"/>
      <c r="AT166" s="6"/>
      <c r="AU166" s="6"/>
      <c r="AV166" s="6"/>
      <c r="AW166" s="6"/>
      <c r="AX166" s="113"/>
      <c r="AY166" s="3"/>
      <c r="AZ166" s="3"/>
      <c r="BA166" s="3"/>
      <c r="BB166" s="3"/>
      <c r="BC166" s="4"/>
      <c r="BD166" s="4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25"/>
      <c r="BX166" s="25"/>
      <c r="BY166" s="19"/>
      <c r="BZ166" s="20"/>
      <c r="CA166" s="6"/>
      <c r="CB166" s="6"/>
      <c r="CC166" s="6"/>
      <c r="CD166" s="6"/>
      <c r="CE166" s="6"/>
      <c r="CF166" s="6"/>
      <c r="CG166" s="128"/>
    </row>
    <row r="167" spans="1:85" s="2" customFormat="1" x14ac:dyDescent="0.2">
      <c r="A167" s="114"/>
      <c r="B167" s="114"/>
      <c r="C167" s="114"/>
      <c r="D167" s="114"/>
      <c r="E167" s="7"/>
      <c r="F167" s="7"/>
      <c r="G167" s="7"/>
      <c r="H167" s="13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13"/>
      <c r="AB167" s="6"/>
      <c r="AC167" s="6"/>
      <c r="AD167" s="6"/>
      <c r="AE167" s="6"/>
      <c r="AF167" s="6"/>
      <c r="AG167" s="6"/>
      <c r="AH167" s="6"/>
      <c r="AI167" s="6"/>
      <c r="AJ167" s="9"/>
      <c r="AK167" s="9"/>
      <c r="AL167" s="9"/>
      <c r="AM167" s="9"/>
      <c r="AN167" s="9"/>
      <c r="AO167" s="6"/>
      <c r="AP167" s="6"/>
      <c r="AQ167" s="6"/>
      <c r="AR167" s="6"/>
      <c r="AS167" s="6"/>
      <c r="AT167" s="6"/>
      <c r="AU167" s="6"/>
      <c r="AV167" s="6"/>
      <c r="AW167" s="6"/>
      <c r="AX167" s="113"/>
      <c r="AY167" s="3"/>
      <c r="AZ167" s="3"/>
      <c r="BA167" s="3"/>
      <c r="BB167" s="3"/>
      <c r="BC167" s="4"/>
      <c r="BD167" s="4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25"/>
      <c r="BX167" s="25"/>
      <c r="BY167" s="19"/>
      <c r="BZ167" s="20"/>
      <c r="CA167" s="6"/>
      <c r="CB167" s="6"/>
      <c r="CC167" s="6"/>
      <c r="CD167" s="6"/>
      <c r="CE167" s="6"/>
      <c r="CF167" s="6"/>
      <c r="CG167" s="128"/>
    </row>
    <row r="168" spans="1:85" s="2" customFormat="1" x14ac:dyDescent="0.2">
      <c r="A168" s="114"/>
      <c r="B168" s="114"/>
      <c r="C168" s="114"/>
      <c r="D168" s="114"/>
      <c r="E168" s="7"/>
      <c r="F168" s="7"/>
      <c r="G168" s="7"/>
      <c r="H168" s="13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13"/>
      <c r="AB168" s="6"/>
      <c r="AC168" s="6"/>
      <c r="AD168" s="6"/>
      <c r="AE168" s="6"/>
      <c r="AF168" s="6"/>
      <c r="AG168" s="6"/>
      <c r="AH168" s="6"/>
      <c r="AI168" s="6"/>
      <c r="AJ168" s="9"/>
      <c r="AK168" s="9"/>
      <c r="AL168" s="9"/>
      <c r="AM168" s="9"/>
      <c r="AN168" s="9"/>
      <c r="AO168" s="6"/>
      <c r="AP168" s="6"/>
      <c r="AQ168" s="6"/>
      <c r="AR168" s="6"/>
      <c r="AS168" s="6"/>
      <c r="AT168" s="6"/>
      <c r="AU168" s="6"/>
      <c r="AV168" s="6"/>
      <c r="AW168" s="6"/>
      <c r="AX168" s="113"/>
      <c r="AY168" s="3"/>
      <c r="AZ168" s="3"/>
      <c r="BA168" s="3"/>
      <c r="BB168" s="3"/>
      <c r="BC168" s="4"/>
      <c r="BD168" s="4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25"/>
      <c r="BX168" s="25"/>
      <c r="BY168" s="19"/>
      <c r="BZ168" s="20"/>
      <c r="CA168" s="6"/>
      <c r="CB168" s="6"/>
      <c r="CC168" s="6"/>
      <c r="CD168" s="6"/>
      <c r="CE168" s="6"/>
      <c r="CF168" s="6"/>
      <c r="CG168" s="128"/>
    </row>
    <row r="169" spans="1:85" s="2" customFormat="1" x14ac:dyDescent="0.2">
      <c r="A169" s="114"/>
      <c r="B169" s="114"/>
      <c r="C169" s="114"/>
      <c r="D169" s="114"/>
      <c r="E169" s="7"/>
      <c r="F169" s="7"/>
      <c r="G169" s="7"/>
      <c r="H169" s="13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13"/>
      <c r="AB169" s="6"/>
      <c r="AC169" s="6"/>
      <c r="AD169" s="6"/>
      <c r="AE169" s="6"/>
      <c r="AF169" s="6"/>
      <c r="AG169" s="6"/>
      <c r="AH169" s="6"/>
      <c r="AI169" s="6"/>
      <c r="AJ169" s="9"/>
      <c r="AK169" s="9"/>
      <c r="AL169" s="9"/>
      <c r="AM169" s="9"/>
      <c r="AN169" s="9"/>
      <c r="AO169" s="6"/>
      <c r="AP169" s="6"/>
      <c r="AQ169" s="6"/>
      <c r="AR169" s="6"/>
      <c r="AS169" s="6"/>
      <c r="AT169" s="6"/>
      <c r="AU169" s="6"/>
      <c r="AV169" s="6"/>
      <c r="AW169" s="6"/>
      <c r="AX169" s="113"/>
      <c r="AY169" s="3"/>
      <c r="AZ169" s="3"/>
      <c r="BA169" s="3"/>
      <c r="BB169" s="3"/>
      <c r="BC169" s="4"/>
      <c r="BD169" s="4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25"/>
      <c r="BX169" s="25"/>
      <c r="BY169" s="19"/>
      <c r="BZ169" s="20"/>
      <c r="CA169" s="6"/>
      <c r="CB169" s="6"/>
      <c r="CC169" s="6"/>
      <c r="CD169" s="6"/>
      <c r="CE169" s="6"/>
      <c r="CF169" s="6"/>
      <c r="CG169" s="128"/>
    </row>
    <row r="170" spans="1:85" s="2" customFormat="1" x14ac:dyDescent="0.2">
      <c r="A170" s="114"/>
      <c r="B170" s="114"/>
      <c r="C170" s="114"/>
      <c r="D170" s="114"/>
      <c r="E170" s="7"/>
      <c r="F170" s="7"/>
      <c r="G170" s="7"/>
      <c r="H170" s="13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13"/>
      <c r="AB170" s="6"/>
      <c r="AC170" s="6"/>
      <c r="AD170" s="6"/>
      <c r="AE170" s="6"/>
      <c r="AF170" s="6"/>
      <c r="AG170" s="6"/>
      <c r="AH170" s="6"/>
      <c r="AI170" s="6"/>
      <c r="AJ170" s="9"/>
      <c r="AK170" s="9"/>
      <c r="AL170" s="9"/>
      <c r="AM170" s="9"/>
      <c r="AN170" s="9"/>
      <c r="AO170" s="6"/>
      <c r="AP170" s="6"/>
      <c r="AQ170" s="6"/>
      <c r="AR170" s="6"/>
      <c r="AS170" s="6"/>
      <c r="AT170" s="6"/>
      <c r="AU170" s="6"/>
      <c r="AV170" s="6"/>
      <c r="AW170" s="6"/>
      <c r="AX170" s="113"/>
      <c r="AY170" s="3"/>
      <c r="AZ170" s="3"/>
      <c r="BA170" s="3"/>
      <c r="BB170" s="3"/>
      <c r="BC170" s="4"/>
      <c r="BD170" s="4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25"/>
      <c r="BX170" s="25"/>
      <c r="BY170" s="19"/>
      <c r="BZ170" s="20"/>
      <c r="CA170" s="6"/>
      <c r="CB170" s="6"/>
      <c r="CC170" s="6"/>
      <c r="CD170" s="6"/>
      <c r="CE170" s="6"/>
      <c r="CF170" s="6"/>
      <c r="CG170" s="128"/>
    </row>
    <row r="171" spans="1:85" s="2" customFormat="1" x14ac:dyDescent="0.2">
      <c r="A171" s="114"/>
      <c r="B171" s="114"/>
      <c r="C171" s="114"/>
      <c r="D171" s="114"/>
      <c r="E171" s="7"/>
      <c r="F171" s="7"/>
      <c r="G171" s="7"/>
      <c r="H171" s="13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13"/>
      <c r="AB171" s="6"/>
      <c r="AC171" s="6"/>
      <c r="AD171" s="6"/>
      <c r="AE171" s="6"/>
      <c r="AF171" s="6"/>
      <c r="AG171" s="6"/>
      <c r="AH171" s="6"/>
      <c r="AI171" s="6"/>
      <c r="AJ171" s="9"/>
      <c r="AK171" s="9"/>
      <c r="AL171" s="9"/>
      <c r="AM171" s="9"/>
      <c r="AN171" s="9"/>
      <c r="AO171" s="6"/>
      <c r="AP171" s="6"/>
      <c r="AQ171" s="6"/>
      <c r="AR171" s="6"/>
      <c r="AS171" s="6"/>
      <c r="AT171" s="6"/>
      <c r="AU171" s="6"/>
      <c r="AV171" s="6"/>
      <c r="AW171" s="6"/>
      <c r="AX171" s="113"/>
      <c r="AY171" s="3"/>
      <c r="AZ171" s="3"/>
      <c r="BA171" s="3"/>
      <c r="BB171" s="3"/>
      <c r="BC171" s="4"/>
      <c r="BD171" s="4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25"/>
      <c r="BX171" s="25"/>
      <c r="BY171" s="19"/>
      <c r="BZ171" s="20"/>
      <c r="CA171" s="6"/>
      <c r="CB171" s="6"/>
      <c r="CC171" s="6"/>
      <c r="CD171" s="6"/>
      <c r="CE171" s="6"/>
      <c r="CF171" s="6"/>
      <c r="CG171" s="128"/>
    </row>
    <row r="172" spans="1:85" s="2" customFormat="1" x14ac:dyDescent="0.2">
      <c r="A172" s="114"/>
      <c r="B172" s="114"/>
      <c r="C172" s="114"/>
      <c r="D172" s="114"/>
      <c r="E172" s="7"/>
      <c r="F172" s="7"/>
      <c r="G172" s="7"/>
      <c r="H172" s="13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13"/>
      <c r="AB172" s="6"/>
      <c r="AC172" s="6"/>
      <c r="AD172" s="6"/>
      <c r="AE172" s="6"/>
      <c r="AF172" s="6"/>
      <c r="AG172" s="6"/>
      <c r="AH172" s="6"/>
      <c r="AI172" s="6"/>
      <c r="AJ172" s="9"/>
      <c r="AK172" s="9"/>
      <c r="AL172" s="9"/>
      <c r="AM172" s="9"/>
      <c r="AN172" s="9"/>
      <c r="AO172" s="6"/>
      <c r="AP172" s="6"/>
      <c r="AQ172" s="6"/>
      <c r="AR172" s="6"/>
      <c r="AS172" s="6"/>
      <c r="AT172" s="6"/>
      <c r="AU172" s="6"/>
      <c r="AV172" s="6"/>
      <c r="AW172" s="6"/>
      <c r="AX172" s="113"/>
      <c r="AY172" s="3"/>
      <c r="AZ172" s="3"/>
      <c r="BA172" s="3"/>
      <c r="BB172" s="3"/>
      <c r="BC172" s="4"/>
      <c r="BD172" s="4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25"/>
      <c r="BX172" s="25"/>
      <c r="BY172" s="19"/>
      <c r="BZ172" s="20"/>
      <c r="CA172" s="6"/>
      <c r="CB172" s="6"/>
      <c r="CC172" s="6"/>
      <c r="CD172" s="6"/>
      <c r="CE172" s="6"/>
      <c r="CF172" s="6"/>
      <c r="CG172" s="128"/>
    </row>
    <row r="173" spans="1:85" s="2" customFormat="1" x14ac:dyDescent="0.2">
      <c r="A173" s="114"/>
      <c r="B173" s="114"/>
      <c r="C173" s="114"/>
      <c r="D173" s="114"/>
      <c r="E173" s="7"/>
      <c r="F173" s="7"/>
      <c r="G173" s="7"/>
      <c r="H173" s="13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13"/>
      <c r="AB173" s="6"/>
      <c r="AC173" s="6"/>
      <c r="AD173" s="6"/>
      <c r="AE173" s="6"/>
      <c r="AF173" s="6"/>
      <c r="AG173" s="6"/>
      <c r="AH173" s="6"/>
      <c r="AI173" s="6"/>
      <c r="AJ173" s="9"/>
      <c r="AK173" s="9"/>
      <c r="AL173" s="9"/>
      <c r="AM173" s="9"/>
      <c r="AN173" s="9"/>
      <c r="AO173" s="6"/>
      <c r="AP173" s="6"/>
      <c r="AQ173" s="6"/>
      <c r="AR173" s="6"/>
      <c r="AS173" s="6"/>
      <c r="AT173" s="6"/>
      <c r="AU173" s="6"/>
      <c r="AV173" s="6"/>
      <c r="AW173" s="6"/>
      <c r="AX173" s="113"/>
      <c r="AY173" s="3"/>
      <c r="AZ173" s="3"/>
      <c r="BA173" s="3"/>
      <c r="BB173" s="3"/>
      <c r="BC173" s="4"/>
      <c r="BD173" s="4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25"/>
      <c r="BX173" s="25"/>
      <c r="BY173" s="19"/>
      <c r="BZ173" s="20"/>
      <c r="CA173" s="6"/>
      <c r="CB173" s="6"/>
      <c r="CC173" s="6"/>
      <c r="CD173" s="6"/>
      <c r="CE173" s="6"/>
      <c r="CF173" s="6"/>
      <c r="CG173" s="128"/>
    </row>
    <row r="174" spans="1:85" s="2" customFormat="1" x14ac:dyDescent="0.2">
      <c r="A174" s="114"/>
      <c r="B174" s="114"/>
      <c r="C174" s="114"/>
      <c r="D174" s="114"/>
      <c r="E174" s="7"/>
      <c r="F174" s="7"/>
      <c r="G174" s="7"/>
      <c r="H174" s="13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13"/>
      <c r="AB174" s="6"/>
      <c r="AC174" s="6"/>
      <c r="AD174" s="6"/>
      <c r="AE174" s="6"/>
      <c r="AF174" s="6"/>
      <c r="AG174" s="6"/>
      <c r="AH174" s="6"/>
      <c r="AI174" s="6"/>
      <c r="AJ174" s="9"/>
      <c r="AK174" s="9"/>
      <c r="AL174" s="9"/>
      <c r="AM174" s="9"/>
      <c r="AN174" s="9"/>
      <c r="AO174" s="6"/>
      <c r="AP174" s="6"/>
      <c r="AQ174" s="6"/>
      <c r="AR174" s="6"/>
      <c r="AS174" s="6"/>
      <c r="AT174" s="6"/>
      <c r="AU174" s="6"/>
      <c r="AV174" s="6"/>
      <c r="AW174" s="6"/>
      <c r="AX174" s="113"/>
      <c r="AY174" s="3"/>
      <c r="AZ174" s="3"/>
      <c r="BA174" s="3"/>
      <c r="BB174" s="3"/>
      <c r="BC174" s="4"/>
      <c r="BD174" s="4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25"/>
      <c r="BX174" s="25"/>
      <c r="BY174" s="19"/>
      <c r="BZ174" s="20"/>
      <c r="CA174" s="6"/>
      <c r="CB174" s="6"/>
      <c r="CC174" s="6"/>
      <c r="CD174" s="6"/>
      <c r="CE174" s="6"/>
      <c r="CF174" s="6"/>
      <c r="CG174" s="128"/>
    </row>
    <row r="175" spans="1:85" s="2" customFormat="1" x14ac:dyDescent="0.2">
      <c r="A175" s="114"/>
      <c r="B175" s="114"/>
      <c r="C175" s="114"/>
      <c r="D175" s="114"/>
      <c r="E175" s="7"/>
      <c r="F175" s="7"/>
      <c r="G175" s="7"/>
      <c r="H175" s="1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13"/>
      <c r="AB175" s="6"/>
      <c r="AC175" s="6"/>
      <c r="AD175" s="6"/>
      <c r="AE175" s="6"/>
      <c r="AF175" s="6"/>
      <c r="AG175" s="6"/>
      <c r="AH175" s="6"/>
      <c r="AI175" s="6"/>
      <c r="AJ175" s="9"/>
      <c r="AK175" s="9"/>
      <c r="AL175" s="9"/>
      <c r="AM175" s="9"/>
      <c r="AN175" s="9"/>
      <c r="AO175" s="6"/>
      <c r="AP175" s="6"/>
      <c r="AQ175" s="6"/>
      <c r="AR175" s="6"/>
      <c r="AS175" s="6"/>
      <c r="AT175" s="6"/>
      <c r="AU175" s="6"/>
      <c r="AV175" s="6"/>
      <c r="AW175" s="6"/>
      <c r="AX175" s="113"/>
      <c r="AY175" s="3"/>
      <c r="AZ175" s="3"/>
      <c r="BA175" s="3"/>
      <c r="BB175" s="3"/>
      <c r="BC175" s="4"/>
      <c r="BD175" s="4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25"/>
      <c r="BX175" s="25"/>
      <c r="BY175" s="19"/>
      <c r="BZ175" s="20"/>
      <c r="CA175" s="6"/>
      <c r="CB175" s="6"/>
      <c r="CC175" s="6"/>
      <c r="CD175" s="6"/>
      <c r="CE175" s="6"/>
      <c r="CF175" s="6"/>
      <c r="CG175" s="128"/>
    </row>
    <row r="176" spans="1:85" s="2" customFormat="1" x14ac:dyDescent="0.2">
      <c r="A176" s="114"/>
      <c r="B176" s="114"/>
      <c r="C176" s="114"/>
      <c r="D176" s="114"/>
      <c r="E176" s="7"/>
      <c r="F176" s="7"/>
      <c r="G176" s="7"/>
      <c r="H176" s="13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13"/>
      <c r="AB176" s="6"/>
      <c r="AC176" s="6"/>
      <c r="AD176" s="6"/>
      <c r="AE176" s="6"/>
      <c r="AF176" s="6"/>
      <c r="AG176" s="6"/>
      <c r="AH176" s="6"/>
      <c r="AI176" s="6"/>
      <c r="AJ176" s="9"/>
      <c r="AK176" s="9"/>
      <c r="AL176" s="9"/>
      <c r="AM176" s="9"/>
      <c r="AN176" s="9"/>
      <c r="AO176" s="6"/>
      <c r="AP176" s="6"/>
      <c r="AQ176" s="6"/>
      <c r="AR176" s="6"/>
      <c r="AS176" s="6"/>
      <c r="AT176" s="6"/>
      <c r="AU176" s="6"/>
      <c r="AV176" s="6"/>
      <c r="AW176" s="6"/>
      <c r="AX176" s="113"/>
      <c r="AY176" s="3"/>
      <c r="AZ176" s="3"/>
      <c r="BA176" s="3"/>
      <c r="BB176" s="3"/>
      <c r="BC176" s="4"/>
      <c r="BD176" s="4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25"/>
      <c r="BX176" s="25"/>
      <c r="BY176" s="19"/>
      <c r="BZ176" s="20"/>
      <c r="CA176" s="6"/>
      <c r="CB176" s="6"/>
      <c r="CC176" s="6"/>
      <c r="CD176" s="6"/>
      <c r="CE176" s="6"/>
      <c r="CF176" s="6"/>
      <c r="CG176" s="128"/>
    </row>
    <row r="177" spans="1:85" s="2" customFormat="1" x14ac:dyDescent="0.2">
      <c r="A177" s="114"/>
      <c r="B177" s="114"/>
      <c r="C177" s="114"/>
      <c r="D177" s="114"/>
      <c r="E177" s="7"/>
      <c r="F177" s="7"/>
      <c r="G177" s="7"/>
      <c r="H177" s="13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13"/>
      <c r="AB177" s="6"/>
      <c r="AC177" s="6"/>
      <c r="AD177" s="6"/>
      <c r="AE177" s="6"/>
      <c r="AF177" s="6"/>
      <c r="AG177" s="6"/>
      <c r="AH177" s="6"/>
      <c r="AI177" s="6"/>
      <c r="AJ177" s="9"/>
      <c r="AK177" s="9"/>
      <c r="AL177" s="9"/>
      <c r="AM177" s="9"/>
      <c r="AN177" s="9"/>
      <c r="AO177" s="6"/>
      <c r="AP177" s="6"/>
      <c r="AQ177" s="6"/>
      <c r="AR177" s="6"/>
      <c r="AS177" s="6"/>
      <c r="AT177" s="6"/>
      <c r="AU177" s="6"/>
      <c r="AV177" s="6"/>
      <c r="AW177" s="6"/>
      <c r="AX177" s="113"/>
      <c r="AY177" s="3"/>
      <c r="AZ177" s="3"/>
      <c r="BA177" s="3"/>
      <c r="BB177" s="3"/>
      <c r="BC177" s="4"/>
      <c r="BD177" s="4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25"/>
      <c r="BX177" s="25"/>
      <c r="BY177" s="19"/>
      <c r="BZ177" s="20"/>
      <c r="CA177" s="6"/>
      <c r="CB177" s="6"/>
      <c r="CC177" s="6"/>
      <c r="CD177" s="6"/>
      <c r="CE177" s="6"/>
      <c r="CF177" s="6"/>
      <c r="CG177" s="128"/>
    </row>
    <row r="178" spans="1:85" s="2" customFormat="1" x14ac:dyDescent="0.2">
      <c r="A178" s="114"/>
      <c r="B178" s="114"/>
      <c r="C178" s="114"/>
      <c r="D178" s="114"/>
      <c r="E178" s="7"/>
      <c r="F178" s="7"/>
      <c r="G178" s="7"/>
      <c r="H178" s="13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13"/>
      <c r="AB178" s="6"/>
      <c r="AC178" s="6"/>
      <c r="AD178" s="6"/>
      <c r="AE178" s="6"/>
      <c r="AF178" s="6"/>
      <c r="AG178" s="6"/>
      <c r="AH178" s="6"/>
      <c r="AI178" s="6"/>
      <c r="AJ178" s="9"/>
      <c r="AK178" s="9"/>
      <c r="AL178" s="9"/>
      <c r="AM178" s="9"/>
      <c r="AN178" s="9"/>
      <c r="AO178" s="6"/>
      <c r="AP178" s="6"/>
      <c r="AQ178" s="6"/>
      <c r="AR178" s="6"/>
      <c r="AS178" s="6"/>
      <c r="AT178" s="6"/>
      <c r="AU178" s="6"/>
      <c r="AV178" s="6"/>
      <c r="AW178" s="6"/>
      <c r="AX178" s="113"/>
      <c r="AY178" s="3"/>
      <c r="AZ178" s="3"/>
      <c r="BA178" s="3"/>
      <c r="BB178" s="3"/>
      <c r="BC178" s="4"/>
      <c r="BD178" s="4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25"/>
      <c r="BX178" s="25"/>
      <c r="BY178" s="19"/>
      <c r="BZ178" s="20"/>
      <c r="CA178" s="6"/>
      <c r="CB178" s="6"/>
      <c r="CC178" s="6"/>
      <c r="CD178" s="6"/>
      <c r="CE178" s="6"/>
      <c r="CF178" s="6"/>
      <c r="CG178" s="128"/>
    </row>
    <row r="179" spans="1:85" s="2" customFormat="1" x14ac:dyDescent="0.2">
      <c r="A179" s="114"/>
      <c r="B179" s="114"/>
      <c r="C179" s="114"/>
      <c r="D179" s="114"/>
      <c r="E179" s="7"/>
      <c r="F179" s="7"/>
      <c r="G179" s="7"/>
      <c r="H179" s="13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13"/>
      <c r="AB179" s="6"/>
      <c r="AC179" s="6"/>
      <c r="AD179" s="6"/>
      <c r="AE179" s="6"/>
      <c r="AF179" s="6"/>
      <c r="AG179" s="6"/>
      <c r="AH179" s="6"/>
      <c r="AI179" s="6"/>
      <c r="AJ179" s="9"/>
      <c r="AK179" s="9"/>
      <c r="AL179" s="9"/>
      <c r="AM179" s="9"/>
      <c r="AN179" s="9"/>
      <c r="AO179" s="6"/>
      <c r="AP179" s="6"/>
      <c r="AQ179" s="6"/>
      <c r="AR179" s="6"/>
      <c r="AS179" s="6"/>
      <c r="AT179" s="6"/>
      <c r="AU179" s="6"/>
      <c r="AV179" s="6"/>
      <c r="AW179" s="6"/>
      <c r="AX179" s="113"/>
      <c r="AY179" s="3"/>
      <c r="AZ179" s="3"/>
      <c r="BA179" s="3"/>
      <c r="BB179" s="3"/>
      <c r="BC179" s="4"/>
      <c r="BD179" s="4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25"/>
      <c r="BX179" s="25"/>
      <c r="BY179" s="19"/>
      <c r="BZ179" s="20"/>
      <c r="CA179" s="6"/>
      <c r="CB179" s="6"/>
      <c r="CC179" s="6"/>
      <c r="CD179" s="6"/>
      <c r="CE179" s="6"/>
      <c r="CF179" s="6"/>
      <c r="CG179" s="128"/>
    </row>
    <row r="180" spans="1:85" s="2" customFormat="1" x14ac:dyDescent="0.2">
      <c r="A180" s="114"/>
      <c r="B180" s="114"/>
      <c r="C180" s="114"/>
      <c r="D180" s="114"/>
      <c r="E180" s="7"/>
      <c r="F180" s="7"/>
      <c r="G180" s="7"/>
      <c r="H180" s="13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13"/>
      <c r="AB180" s="6"/>
      <c r="AC180" s="6"/>
      <c r="AD180" s="6"/>
      <c r="AE180" s="6"/>
      <c r="AF180" s="6"/>
      <c r="AG180" s="6"/>
      <c r="AH180" s="6"/>
      <c r="AI180" s="6"/>
      <c r="AJ180" s="9"/>
      <c r="AK180" s="9"/>
      <c r="AL180" s="9"/>
      <c r="AM180" s="9"/>
      <c r="AN180" s="9"/>
      <c r="AO180" s="6"/>
      <c r="AP180" s="6"/>
      <c r="AQ180" s="6"/>
      <c r="AR180" s="6"/>
      <c r="AS180" s="6"/>
      <c r="AT180" s="6"/>
      <c r="AU180" s="6"/>
      <c r="AV180" s="6"/>
      <c r="AW180" s="6"/>
      <c r="AX180" s="113"/>
      <c r="AY180" s="3"/>
      <c r="AZ180" s="3"/>
      <c r="BA180" s="3"/>
      <c r="BB180" s="3"/>
      <c r="BC180" s="4"/>
      <c r="BD180" s="4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25"/>
      <c r="BX180" s="25"/>
      <c r="BY180" s="19"/>
      <c r="BZ180" s="20"/>
      <c r="CA180" s="6"/>
      <c r="CB180" s="6"/>
      <c r="CC180" s="6"/>
      <c r="CD180" s="6"/>
      <c r="CE180" s="6"/>
      <c r="CF180" s="6"/>
      <c r="CG180" s="128"/>
    </row>
    <row r="181" spans="1:85" s="2" customFormat="1" x14ac:dyDescent="0.2">
      <c r="A181" s="114"/>
      <c r="B181" s="114"/>
      <c r="C181" s="114"/>
      <c r="D181" s="114"/>
      <c r="E181" s="7"/>
      <c r="F181" s="7"/>
      <c r="G181" s="7"/>
      <c r="H181" s="13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13"/>
      <c r="AB181" s="6"/>
      <c r="AC181" s="6"/>
      <c r="AD181" s="6"/>
      <c r="AE181" s="6"/>
      <c r="AF181" s="6"/>
      <c r="AG181" s="6"/>
      <c r="AH181" s="6"/>
      <c r="AI181" s="6"/>
      <c r="AJ181" s="9"/>
      <c r="AK181" s="9"/>
      <c r="AL181" s="9"/>
      <c r="AM181" s="9"/>
      <c r="AN181" s="9"/>
      <c r="AO181" s="6"/>
      <c r="AP181" s="6"/>
      <c r="AQ181" s="6"/>
      <c r="AR181" s="6"/>
      <c r="AS181" s="6"/>
      <c r="AT181" s="6"/>
      <c r="AU181" s="6"/>
      <c r="AV181" s="6"/>
      <c r="AW181" s="6"/>
      <c r="AX181" s="113"/>
      <c r="AY181" s="3"/>
      <c r="AZ181" s="3"/>
      <c r="BA181" s="3"/>
      <c r="BB181" s="3"/>
      <c r="BC181" s="4"/>
      <c r="BD181" s="4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25"/>
      <c r="BX181" s="25"/>
      <c r="BY181" s="19"/>
      <c r="BZ181" s="20"/>
      <c r="CA181" s="6"/>
      <c r="CB181" s="6"/>
      <c r="CC181" s="6"/>
      <c r="CD181" s="6"/>
      <c r="CE181" s="6"/>
      <c r="CF181" s="6"/>
      <c r="CG181" s="128"/>
    </row>
    <row r="182" spans="1:85" s="2" customFormat="1" x14ac:dyDescent="0.2">
      <c r="A182" s="114"/>
      <c r="B182" s="114"/>
      <c r="C182" s="114"/>
      <c r="D182" s="114"/>
      <c r="E182" s="7"/>
      <c r="F182" s="7"/>
      <c r="G182" s="7"/>
      <c r="H182" s="13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13"/>
      <c r="AB182" s="6"/>
      <c r="AC182" s="6"/>
      <c r="AD182" s="6"/>
      <c r="AE182" s="6"/>
      <c r="AF182" s="6"/>
      <c r="AG182" s="6"/>
      <c r="AH182" s="6"/>
      <c r="AI182" s="6"/>
      <c r="AJ182" s="9"/>
      <c r="AK182" s="9"/>
      <c r="AL182" s="9"/>
      <c r="AM182" s="9"/>
      <c r="AN182" s="9"/>
      <c r="AO182" s="6"/>
      <c r="AP182" s="6"/>
      <c r="AQ182" s="6"/>
      <c r="AR182" s="6"/>
      <c r="AS182" s="6"/>
      <c r="AT182" s="6"/>
      <c r="AU182" s="6"/>
      <c r="AV182" s="6"/>
      <c r="AW182" s="6"/>
      <c r="AX182" s="113"/>
      <c r="AY182" s="3"/>
      <c r="AZ182" s="3"/>
      <c r="BA182" s="3"/>
      <c r="BB182" s="3"/>
      <c r="BC182" s="4"/>
      <c r="BD182" s="4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25"/>
      <c r="BX182" s="25"/>
      <c r="BY182" s="19"/>
      <c r="BZ182" s="20"/>
      <c r="CA182" s="6"/>
      <c r="CB182" s="6"/>
      <c r="CC182" s="6"/>
      <c r="CD182" s="6"/>
      <c r="CE182" s="6"/>
      <c r="CF182" s="6"/>
      <c r="CG182" s="128"/>
    </row>
    <row r="183" spans="1:85" s="2" customFormat="1" x14ac:dyDescent="0.2">
      <c r="A183" s="114"/>
      <c r="B183" s="114"/>
      <c r="C183" s="114"/>
      <c r="D183" s="114"/>
      <c r="E183" s="7"/>
      <c r="F183" s="7"/>
      <c r="G183" s="7"/>
      <c r="H183" s="13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13"/>
      <c r="AB183" s="6"/>
      <c r="AC183" s="6"/>
      <c r="AD183" s="6"/>
      <c r="AE183" s="6"/>
      <c r="AF183" s="6"/>
      <c r="AG183" s="6"/>
      <c r="AH183" s="6"/>
      <c r="AI183" s="6"/>
      <c r="AJ183" s="9"/>
      <c r="AK183" s="9"/>
      <c r="AL183" s="9"/>
      <c r="AM183" s="9"/>
      <c r="AN183" s="9"/>
      <c r="AO183" s="6"/>
      <c r="AP183" s="6"/>
      <c r="AQ183" s="6"/>
      <c r="AR183" s="6"/>
      <c r="AS183" s="6"/>
      <c r="AT183" s="6"/>
      <c r="AU183" s="6"/>
      <c r="AV183" s="6"/>
      <c r="AW183" s="6"/>
      <c r="AX183" s="113"/>
      <c r="AY183" s="3"/>
      <c r="AZ183" s="3"/>
      <c r="BA183" s="3"/>
      <c r="BB183" s="3"/>
      <c r="BC183" s="4"/>
      <c r="BD183" s="4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25"/>
      <c r="BX183" s="25"/>
      <c r="BY183" s="19"/>
      <c r="BZ183" s="20"/>
      <c r="CA183" s="6"/>
      <c r="CB183" s="6"/>
      <c r="CC183" s="6"/>
      <c r="CD183" s="6"/>
      <c r="CE183" s="6"/>
      <c r="CF183" s="6"/>
      <c r="CG183" s="128"/>
    </row>
    <row r="184" spans="1:85" s="2" customFormat="1" x14ac:dyDescent="0.2">
      <c r="A184" s="114"/>
      <c r="B184" s="114"/>
      <c r="C184" s="114"/>
      <c r="D184" s="114"/>
      <c r="E184" s="7"/>
      <c r="F184" s="7"/>
      <c r="G184" s="7"/>
      <c r="H184" s="13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13"/>
      <c r="AB184" s="6"/>
      <c r="AC184" s="6"/>
      <c r="AD184" s="6"/>
      <c r="AE184" s="6"/>
      <c r="AF184" s="6"/>
      <c r="AG184" s="6"/>
      <c r="AH184" s="6"/>
      <c r="AI184" s="6"/>
      <c r="AJ184" s="9"/>
      <c r="AK184" s="9"/>
      <c r="AL184" s="9"/>
      <c r="AM184" s="9"/>
      <c r="AN184" s="9"/>
      <c r="AO184" s="6"/>
      <c r="AP184" s="6"/>
      <c r="AQ184" s="6"/>
      <c r="AR184" s="6"/>
      <c r="AS184" s="6"/>
      <c r="AT184" s="6"/>
      <c r="AU184" s="6"/>
      <c r="AV184" s="6"/>
      <c r="AW184" s="6"/>
      <c r="AX184" s="113"/>
      <c r="AY184" s="3"/>
      <c r="AZ184" s="3"/>
      <c r="BA184" s="3"/>
      <c r="BB184" s="3"/>
      <c r="BC184" s="4"/>
      <c r="BD184" s="4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25"/>
      <c r="BX184" s="25"/>
      <c r="BY184" s="19"/>
      <c r="BZ184" s="20"/>
      <c r="CA184" s="6"/>
      <c r="CB184" s="6"/>
      <c r="CC184" s="6"/>
      <c r="CD184" s="6"/>
      <c r="CE184" s="6"/>
      <c r="CF184" s="6"/>
      <c r="CG184" s="128"/>
    </row>
    <row r="185" spans="1:85" s="2" customFormat="1" x14ac:dyDescent="0.2">
      <c r="A185" s="114"/>
      <c r="B185" s="114"/>
      <c r="C185" s="114"/>
      <c r="D185" s="114"/>
      <c r="E185" s="7"/>
      <c r="F185" s="7"/>
      <c r="G185" s="7"/>
      <c r="H185" s="13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13"/>
      <c r="AB185" s="6"/>
      <c r="AC185" s="6"/>
      <c r="AD185" s="6"/>
      <c r="AE185" s="6"/>
      <c r="AF185" s="6"/>
      <c r="AG185" s="6"/>
      <c r="AH185" s="6"/>
      <c r="AI185" s="6"/>
      <c r="AJ185" s="9"/>
      <c r="AK185" s="9"/>
      <c r="AL185" s="9"/>
      <c r="AM185" s="9"/>
      <c r="AN185" s="9"/>
      <c r="AO185" s="6"/>
      <c r="AP185" s="6"/>
      <c r="AQ185" s="6"/>
      <c r="AR185" s="6"/>
      <c r="AS185" s="6"/>
      <c r="AT185" s="6"/>
      <c r="AU185" s="6"/>
      <c r="AV185" s="6"/>
      <c r="AW185" s="6"/>
      <c r="AX185" s="113"/>
      <c r="AY185" s="3"/>
      <c r="AZ185" s="3"/>
      <c r="BA185" s="3"/>
      <c r="BB185" s="3"/>
      <c r="BC185" s="4"/>
      <c r="BD185" s="4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25"/>
      <c r="BX185" s="25"/>
      <c r="BY185" s="19"/>
      <c r="BZ185" s="20"/>
      <c r="CA185" s="6"/>
      <c r="CB185" s="6"/>
      <c r="CC185" s="6"/>
      <c r="CD185" s="6"/>
      <c r="CE185" s="6"/>
      <c r="CF185" s="6"/>
      <c r="CG185" s="128"/>
    </row>
    <row r="186" spans="1:85" s="2" customFormat="1" x14ac:dyDescent="0.2">
      <c r="A186" s="114"/>
      <c r="B186" s="114"/>
      <c r="C186" s="114"/>
      <c r="D186" s="114"/>
      <c r="E186" s="7"/>
      <c r="F186" s="7"/>
      <c r="G186" s="7"/>
      <c r="H186" s="13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13"/>
      <c r="AB186" s="6"/>
      <c r="AC186" s="6"/>
      <c r="AD186" s="6"/>
      <c r="AE186" s="6"/>
      <c r="AF186" s="6"/>
      <c r="AG186" s="6"/>
      <c r="AH186" s="6"/>
      <c r="AI186" s="6"/>
      <c r="AJ186" s="9"/>
      <c r="AK186" s="9"/>
      <c r="AL186" s="9"/>
      <c r="AM186" s="9"/>
      <c r="AN186" s="9"/>
      <c r="AO186" s="6"/>
      <c r="AP186" s="6"/>
      <c r="AQ186" s="6"/>
      <c r="AR186" s="6"/>
      <c r="AS186" s="6"/>
      <c r="AT186" s="6"/>
      <c r="AU186" s="6"/>
      <c r="AV186" s="6"/>
      <c r="AW186" s="6"/>
      <c r="AX186" s="113"/>
      <c r="AY186" s="3"/>
      <c r="AZ186" s="3"/>
      <c r="BA186" s="3"/>
      <c r="BB186" s="3"/>
      <c r="BC186" s="4"/>
      <c r="BD186" s="4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25"/>
      <c r="BX186" s="25"/>
      <c r="BY186" s="19"/>
      <c r="BZ186" s="20"/>
      <c r="CA186" s="6"/>
      <c r="CB186" s="6"/>
      <c r="CC186" s="6"/>
      <c r="CD186" s="6"/>
      <c r="CE186" s="6"/>
      <c r="CF186" s="6"/>
      <c r="CG186" s="128"/>
    </row>
    <row r="187" spans="1:85" s="2" customFormat="1" x14ac:dyDescent="0.2">
      <c r="A187" s="114"/>
      <c r="B187" s="114"/>
      <c r="C187" s="114"/>
      <c r="D187" s="114"/>
      <c r="E187" s="7"/>
      <c r="F187" s="7"/>
      <c r="G187" s="7"/>
      <c r="H187" s="13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13"/>
      <c r="AB187" s="6"/>
      <c r="AC187" s="6"/>
      <c r="AD187" s="6"/>
      <c r="AE187" s="6"/>
      <c r="AF187" s="6"/>
      <c r="AG187" s="6"/>
      <c r="AH187" s="6"/>
      <c r="AI187" s="6"/>
      <c r="AJ187" s="9"/>
      <c r="AK187" s="9"/>
      <c r="AL187" s="9"/>
      <c r="AM187" s="9"/>
      <c r="AN187" s="9"/>
      <c r="AO187" s="6"/>
      <c r="AP187" s="6"/>
      <c r="AQ187" s="6"/>
      <c r="AR187" s="6"/>
      <c r="AS187" s="6"/>
      <c r="AT187" s="6"/>
      <c r="AU187" s="6"/>
      <c r="AV187" s="6"/>
      <c r="AW187" s="6"/>
      <c r="AX187" s="113"/>
      <c r="AY187" s="3"/>
      <c r="AZ187" s="3"/>
      <c r="BA187" s="3"/>
      <c r="BB187" s="3"/>
      <c r="BC187" s="4"/>
      <c r="BD187" s="4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25"/>
      <c r="BX187" s="25"/>
      <c r="BY187" s="19"/>
      <c r="BZ187" s="20"/>
      <c r="CA187" s="6"/>
      <c r="CB187" s="6"/>
      <c r="CC187" s="6"/>
      <c r="CD187" s="6"/>
      <c r="CE187" s="6"/>
      <c r="CF187" s="6"/>
      <c r="CG187" s="128"/>
    </row>
    <row r="188" spans="1:85" s="2" customFormat="1" x14ac:dyDescent="0.2">
      <c r="A188" s="114"/>
      <c r="B188" s="114"/>
      <c r="C188" s="114"/>
      <c r="D188" s="114"/>
      <c r="E188" s="7"/>
      <c r="F188" s="7"/>
      <c r="G188" s="7"/>
      <c r="H188" s="13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13"/>
      <c r="AB188" s="6"/>
      <c r="AC188" s="6"/>
      <c r="AD188" s="6"/>
      <c r="AE188" s="6"/>
      <c r="AF188" s="6"/>
      <c r="AG188" s="6"/>
      <c r="AH188" s="6"/>
      <c r="AI188" s="6"/>
      <c r="AJ188" s="9"/>
      <c r="AK188" s="9"/>
      <c r="AL188" s="9"/>
      <c r="AM188" s="9"/>
      <c r="AN188" s="9"/>
      <c r="AO188" s="6"/>
      <c r="AP188" s="6"/>
      <c r="AQ188" s="6"/>
      <c r="AR188" s="6"/>
      <c r="AS188" s="6"/>
      <c r="AT188" s="6"/>
      <c r="AU188" s="6"/>
      <c r="AV188" s="6"/>
      <c r="AW188" s="6"/>
      <c r="AX188" s="113"/>
      <c r="AY188" s="3"/>
      <c r="AZ188" s="3"/>
      <c r="BA188" s="3"/>
      <c r="BB188" s="3"/>
      <c r="BC188" s="4"/>
      <c r="BD188" s="4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25"/>
      <c r="BX188" s="25"/>
      <c r="BY188" s="19"/>
      <c r="BZ188" s="20"/>
      <c r="CA188" s="6"/>
      <c r="CB188" s="6"/>
      <c r="CC188" s="6"/>
      <c r="CD188" s="6"/>
      <c r="CE188" s="6"/>
      <c r="CF188" s="6"/>
      <c r="CG188" s="128"/>
    </row>
    <row r="189" spans="1:85" s="2" customFormat="1" x14ac:dyDescent="0.2">
      <c r="A189" s="114"/>
      <c r="B189" s="114"/>
      <c r="C189" s="114"/>
      <c r="D189" s="114"/>
      <c r="E189" s="7"/>
      <c r="F189" s="7"/>
      <c r="G189" s="7"/>
      <c r="H189" s="13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13"/>
      <c r="AB189" s="6"/>
      <c r="AC189" s="6"/>
      <c r="AD189" s="6"/>
      <c r="AE189" s="6"/>
      <c r="AF189" s="6"/>
      <c r="AG189" s="6"/>
      <c r="AH189" s="6"/>
      <c r="AI189" s="6"/>
      <c r="AJ189" s="9"/>
      <c r="AK189" s="9"/>
      <c r="AL189" s="9"/>
      <c r="AM189" s="9"/>
      <c r="AN189" s="9"/>
      <c r="AO189" s="6"/>
      <c r="AP189" s="6"/>
      <c r="AQ189" s="6"/>
      <c r="AR189" s="6"/>
      <c r="AS189" s="6"/>
      <c r="AT189" s="6"/>
      <c r="AU189" s="6"/>
      <c r="AV189" s="6"/>
      <c r="AW189" s="6"/>
      <c r="AX189" s="113"/>
      <c r="AY189" s="3"/>
      <c r="AZ189" s="3"/>
      <c r="BA189" s="3"/>
      <c r="BB189" s="3"/>
      <c r="BC189" s="4"/>
      <c r="BD189" s="4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25"/>
      <c r="BX189" s="25"/>
      <c r="BY189" s="19"/>
      <c r="BZ189" s="20"/>
      <c r="CA189" s="6"/>
      <c r="CB189" s="6"/>
      <c r="CC189" s="6"/>
      <c r="CD189" s="6"/>
      <c r="CE189" s="6"/>
      <c r="CF189" s="6"/>
      <c r="CG189" s="128"/>
    </row>
    <row r="190" spans="1:85" s="2" customFormat="1" x14ac:dyDescent="0.2">
      <c r="A190" s="114"/>
      <c r="B190" s="114"/>
      <c r="C190" s="114"/>
      <c r="D190" s="114"/>
      <c r="E190" s="7"/>
      <c r="F190" s="7"/>
      <c r="G190" s="7"/>
      <c r="H190" s="13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13"/>
      <c r="AB190" s="6"/>
      <c r="AC190" s="6"/>
      <c r="AD190" s="6"/>
      <c r="AE190" s="6"/>
      <c r="AF190" s="6"/>
      <c r="AG190" s="6"/>
      <c r="AH190" s="6"/>
      <c r="AI190" s="6"/>
      <c r="AJ190" s="9"/>
      <c r="AK190" s="9"/>
      <c r="AL190" s="9"/>
      <c r="AM190" s="9"/>
      <c r="AN190" s="9"/>
      <c r="AO190" s="6"/>
      <c r="AP190" s="6"/>
      <c r="AQ190" s="6"/>
      <c r="AR190" s="6"/>
      <c r="AS190" s="6"/>
      <c r="AT190" s="6"/>
      <c r="AU190" s="6"/>
      <c r="AV190" s="6"/>
      <c r="AW190" s="6"/>
      <c r="AX190" s="113"/>
      <c r="AY190" s="3"/>
      <c r="AZ190" s="3"/>
      <c r="BA190" s="3"/>
      <c r="BB190" s="3"/>
      <c r="BC190" s="4"/>
      <c r="BD190" s="4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25"/>
      <c r="BX190" s="25"/>
      <c r="BY190" s="19"/>
      <c r="BZ190" s="20"/>
      <c r="CA190" s="6"/>
      <c r="CB190" s="6"/>
      <c r="CC190" s="6"/>
      <c r="CD190" s="6"/>
      <c r="CE190" s="6"/>
      <c r="CF190" s="6"/>
      <c r="CG190" s="128"/>
    </row>
    <row r="191" spans="1:85" s="2" customFormat="1" x14ac:dyDescent="0.2">
      <c r="A191" s="114"/>
      <c r="B191" s="114"/>
      <c r="C191" s="114"/>
      <c r="D191" s="114"/>
      <c r="E191" s="7"/>
      <c r="F191" s="7"/>
      <c r="G191" s="7"/>
      <c r="H191" s="13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13"/>
      <c r="AB191" s="6"/>
      <c r="AC191" s="6"/>
      <c r="AD191" s="6"/>
      <c r="AE191" s="6"/>
      <c r="AF191" s="6"/>
      <c r="AG191" s="6"/>
      <c r="AH191" s="6"/>
      <c r="AI191" s="6"/>
      <c r="AJ191" s="9"/>
      <c r="AK191" s="9"/>
      <c r="AL191" s="9"/>
      <c r="AM191" s="9"/>
      <c r="AN191" s="9"/>
      <c r="AO191" s="6"/>
      <c r="AP191" s="6"/>
      <c r="AQ191" s="6"/>
      <c r="AR191" s="6"/>
      <c r="AS191" s="6"/>
      <c r="AT191" s="6"/>
      <c r="AU191" s="6"/>
      <c r="AV191" s="6"/>
      <c r="AW191" s="6"/>
      <c r="AX191" s="113"/>
      <c r="AY191" s="3"/>
      <c r="AZ191" s="3"/>
      <c r="BA191" s="3"/>
      <c r="BB191" s="3"/>
      <c r="BC191" s="4"/>
      <c r="BD191" s="4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25"/>
      <c r="BX191" s="25"/>
      <c r="BY191" s="19"/>
      <c r="BZ191" s="20"/>
      <c r="CA191" s="6"/>
      <c r="CB191" s="6"/>
      <c r="CC191" s="6"/>
      <c r="CD191" s="6"/>
      <c r="CE191" s="6"/>
      <c r="CF191" s="6"/>
      <c r="CG191" s="128"/>
    </row>
    <row r="192" spans="1:85" s="2" customFormat="1" x14ac:dyDescent="0.2">
      <c r="A192" s="114"/>
      <c r="B192" s="114"/>
      <c r="C192" s="114"/>
      <c r="D192" s="114"/>
      <c r="E192" s="7"/>
      <c r="F192" s="7"/>
      <c r="G192" s="7"/>
      <c r="H192" s="13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13"/>
      <c r="AB192" s="6"/>
      <c r="AC192" s="6"/>
      <c r="AD192" s="6"/>
      <c r="AE192" s="6"/>
      <c r="AF192" s="6"/>
      <c r="AG192" s="6"/>
      <c r="AH192" s="6"/>
      <c r="AI192" s="6"/>
      <c r="AJ192" s="9"/>
      <c r="AK192" s="9"/>
      <c r="AL192" s="9"/>
      <c r="AM192" s="9"/>
      <c r="AN192" s="9"/>
      <c r="AO192" s="6"/>
      <c r="AP192" s="6"/>
      <c r="AQ192" s="6"/>
      <c r="AR192" s="6"/>
      <c r="AS192" s="6"/>
      <c r="AT192" s="6"/>
      <c r="AU192" s="6"/>
      <c r="AV192" s="6"/>
      <c r="AW192" s="6"/>
      <c r="AX192" s="113"/>
      <c r="AY192" s="3"/>
      <c r="AZ192" s="3"/>
      <c r="BA192" s="3"/>
      <c r="BB192" s="3"/>
      <c r="BC192" s="4"/>
      <c r="BD192" s="4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25"/>
      <c r="BX192" s="25"/>
      <c r="BY192" s="19"/>
      <c r="BZ192" s="20"/>
      <c r="CA192" s="6"/>
      <c r="CB192" s="6"/>
      <c r="CC192" s="6"/>
      <c r="CD192" s="6"/>
      <c r="CE192" s="6"/>
      <c r="CF192" s="6"/>
      <c r="CG192" s="128"/>
    </row>
    <row r="193" spans="1:85" s="2" customFormat="1" x14ac:dyDescent="0.2">
      <c r="A193" s="114"/>
      <c r="B193" s="114"/>
      <c r="C193" s="114"/>
      <c r="D193" s="114"/>
      <c r="E193" s="7"/>
      <c r="F193" s="7"/>
      <c r="G193" s="7"/>
      <c r="H193" s="13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13"/>
      <c r="AB193" s="6"/>
      <c r="AC193" s="6"/>
      <c r="AD193" s="6"/>
      <c r="AE193" s="6"/>
      <c r="AF193" s="6"/>
      <c r="AG193" s="6"/>
      <c r="AH193" s="6"/>
      <c r="AI193" s="6"/>
      <c r="AJ193" s="9"/>
      <c r="AK193" s="9"/>
      <c r="AL193" s="9"/>
      <c r="AM193" s="9"/>
      <c r="AN193" s="9"/>
      <c r="AO193" s="6"/>
      <c r="AP193" s="6"/>
      <c r="AQ193" s="6"/>
      <c r="AR193" s="6"/>
      <c r="AS193" s="6"/>
      <c r="AT193" s="6"/>
      <c r="AU193" s="6"/>
      <c r="AV193" s="6"/>
      <c r="AW193" s="6"/>
      <c r="AX193" s="113"/>
      <c r="AY193" s="3"/>
      <c r="AZ193" s="3"/>
      <c r="BA193" s="3"/>
      <c r="BB193" s="3"/>
      <c r="BC193" s="4"/>
      <c r="BD193" s="4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25"/>
      <c r="BX193" s="25"/>
      <c r="BY193" s="19"/>
      <c r="BZ193" s="20"/>
      <c r="CA193" s="6"/>
      <c r="CB193" s="6"/>
      <c r="CC193" s="6"/>
      <c r="CD193" s="6"/>
      <c r="CE193" s="6"/>
      <c r="CF193" s="6"/>
      <c r="CG193" s="128"/>
    </row>
    <row r="194" spans="1:85" s="2" customFormat="1" x14ac:dyDescent="0.2">
      <c r="A194" s="114"/>
      <c r="B194" s="114"/>
      <c r="C194" s="114"/>
      <c r="D194" s="114"/>
      <c r="E194" s="7"/>
      <c r="F194" s="7"/>
      <c r="G194" s="7"/>
      <c r="H194" s="13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13"/>
      <c r="AB194" s="6"/>
      <c r="AC194" s="6"/>
      <c r="AD194" s="6"/>
      <c r="AE194" s="6"/>
      <c r="AF194" s="6"/>
      <c r="AG194" s="6"/>
      <c r="AH194" s="6"/>
      <c r="AI194" s="6"/>
      <c r="AJ194" s="9"/>
      <c r="AK194" s="9"/>
      <c r="AL194" s="9"/>
      <c r="AM194" s="9"/>
      <c r="AN194" s="9"/>
      <c r="AO194" s="6"/>
      <c r="AP194" s="6"/>
      <c r="AQ194" s="6"/>
      <c r="AR194" s="6"/>
      <c r="AS194" s="6"/>
      <c r="AT194" s="6"/>
      <c r="AU194" s="6"/>
      <c r="AV194" s="6"/>
      <c r="AW194" s="6"/>
      <c r="AX194" s="113"/>
      <c r="AY194" s="3"/>
      <c r="AZ194" s="3"/>
      <c r="BA194" s="3"/>
      <c r="BB194" s="3"/>
      <c r="BC194" s="4"/>
      <c r="BD194" s="4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25"/>
      <c r="BX194" s="25"/>
      <c r="BY194" s="19"/>
      <c r="BZ194" s="20"/>
      <c r="CA194" s="6"/>
      <c r="CB194" s="6"/>
      <c r="CC194" s="6"/>
      <c r="CD194" s="6"/>
      <c r="CE194" s="6"/>
      <c r="CF194" s="6"/>
      <c r="CG194" s="128"/>
    </row>
    <row r="195" spans="1:85" s="2" customFormat="1" x14ac:dyDescent="0.2">
      <c r="A195" s="114"/>
      <c r="B195" s="114"/>
      <c r="C195" s="114"/>
      <c r="D195" s="114"/>
      <c r="E195" s="7"/>
      <c r="F195" s="7"/>
      <c r="G195" s="7"/>
      <c r="H195" s="13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13"/>
      <c r="AB195" s="6"/>
      <c r="AC195" s="6"/>
      <c r="AD195" s="6"/>
      <c r="AE195" s="6"/>
      <c r="AF195" s="6"/>
      <c r="AG195" s="6"/>
      <c r="AH195" s="6"/>
      <c r="AI195" s="6"/>
      <c r="AJ195" s="9"/>
      <c r="AK195" s="9"/>
      <c r="AL195" s="9"/>
      <c r="AM195" s="9"/>
      <c r="AN195" s="9"/>
      <c r="AO195" s="6"/>
      <c r="AP195" s="6"/>
      <c r="AQ195" s="6"/>
      <c r="AR195" s="6"/>
      <c r="AS195" s="6"/>
      <c r="AT195" s="6"/>
      <c r="AU195" s="6"/>
      <c r="AV195" s="6"/>
      <c r="AW195" s="6"/>
      <c r="AX195" s="113"/>
      <c r="AY195" s="3"/>
      <c r="AZ195" s="3"/>
      <c r="BA195" s="3"/>
      <c r="BB195" s="3"/>
      <c r="BC195" s="4"/>
      <c r="BD195" s="4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25"/>
      <c r="BX195" s="25"/>
      <c r="BY195" s="19"/>
      <c r="BZ195" s="20"/>
      <c r="CA195" s="6"/>
      <c r="CB195" s="6"/>
      <c r="CC195" s="6"/>
      <c r="CD195" s="6"/>
      <c r="CE195" s="6"/>
      <c r="CF195" s="6"/>
      <c r="CG195" s="128"/>
    </row>
    <row r="196" spans="1:85" s="2" customFormat="1" x14ac:dyDescent="0.2">
      <c r="A196" s="114"/>
      <c r="B196" s="114"/>
      <c r="C196" s="114"/>
      <c r="D196" s="114"/>
      <c r="E196" s="7"/>
      <c r="F196" s="7"/>
      <c r="G196" s="7"/>
      <c r="H196" s="13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13"/>
      <c r="AB196" s="6"/>
      <c r="AC196" s="6"/>
      <c r="AD196" s="6"/>
      <c r="AE196" s="6"/>
      <c r="AF196" s="6"/>
      <c r="AG196" s="6"/>
      <c r="AH196" s="6"/>
      <c r="AI196" s="6"/>
      <c r="AJ196" s="9"/>
      <c r="AK196" s="9"/>
      <c r="AL196" s="9"/>
      <c r="AM196" s="9"/>
      <c r="AN196" s="9"/>
      <c r="AO196" s="6"/>
      <c r="AP196" s="6"/>
      <c r="AQ196" s="6"/>
      <c r="AR196" s="6"/>
      <c r="AS196" s="6"/>
      <c r="AT196" s="6"/>
      <c r="AU196" s="6"/>
      <c r="AV196" s="6"/>
      <c r="AW196" s="6"/>
      <c r="AX196" s="113"/>
      <c r="AY196" s="3"/>
      <c r="AZ196" s="3"/>
      <c r="BA196" s="3"/>
      <c r="BB196" s="3"/>
      <c r="BC196" s="4"/>
      <c r="BD196" s="4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25"/>
      <c r="BX196" s="25"/>
      <c r="BY196" s="19"/>
      <c r="BZ196" s="20"/>
      <c r="CA196" s="6"/>
      <c r="CB196" s="6"/>
      <c r="CC196" s="6"/>
      <c r="CD196" s="6"/>
      <c r="CE196" s="6"/>
      <c r="CF196" s="6"/>
      <c r="CG196" s="128"/>
    </row>
    <row r="197" spans="1:85" s="2" customFormat="1" x14ac:dyDescent="0.2">
      <c r="A197" s="114"/>
      <c r="B197" s="114"/>
      <c r="C197" s="114"/>
      <c r="D197" s="114"/>
      <c r="E197" s="7"/>
      <c r="F197" s="7"/>
      <c r="G197" s="7"/>
      <c r="H197" s="13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13"/>
      <c r="AB197" s="6"/>
      <c r="AC197" s="6"/>
      <c r="AD197" s="6"/>
      <c r="AE197" s="6"/>
      <c r="AF197" s="6"/>
      <c r="AG197" s="6"/>
      <c r="AH197" s="6"/>
      <c r="AI197" s="6"/>
      <c r="AJ197" s="9"/>
      <c r="AK197" s="9"/>
      <c r="AL197" s="9"/>
      <c r="AM197" s="9"/>
      <c r="AN197" s="9"/>
      <c r="AO197" s="6"/>
      <c r="AP197" s="6"/>
      <c r="AQ197" s="6"/>
      <c r="AR197" s="6"/>
      <c r="AS197" s="6"/>
      <c r="AT197" s="6"/>
      <c r="AU197" s="6"/>
      <c r="AV197" s="6"/>
      <c r="AW197" s="6"/>
      <c r="AX197" s="113"/>
      <c r="AY197" s="3"/>
      <c r="AZ197" s="3"/>
      <c r="BA197" s="3"/>
      <c r="BB197" s="3"/>
      <c r="BC197" s="4"/>
      <c r="BD197" s="4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25"/>
      <c r="BX197" s="25"/>
      <c r="BY197" s="19"/>
      <c r="BZ197" s="20"/>
      <c r="CA197" s="6"/>
      <c r="CB197" s="6"/>
      <c r="CC197" s="6"/>
      <c r="CD197" s="6"/>
      <c r="CE197" s="6"/>
      <c r="CF197" s="6"/>
      <c r="CG197" s="128"/>
    </row>
    <row r="198" spans="1:85" s="2" customFormat="1" x14ac:dyDescent="0.2">
      <c r="A198" s="114"/>
      <c r="B198" s="114"/>
      <c r="C198" s="114"/>
      <c r="D198" s="114"/>
      <c r="E198" s="7"/>
      <c r="F198" s="7"/>
      <c r="G198" s="7"/>
      <c r="H198" s="13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13"/>
      <c r="AB198" s="6"/>
      <c r="AC198" s="6"/>
      <c r="AD198" s="6"/>
      <c r="AE198" s="6"/>
      <c r="AF198" s="6"/>
      <c r="AG198" s="6"/>
      <c r="AH198" s="6"/>
      <c r="AI198" s="6"/>
      <c r="AJ198" s="9"/>
      <c r="AK198" s="9"/>
      <c r="AL198" s="9"/>
      <c r="AM198" s="9"/>
      <c r="AN198" s="9"/>
      <c r="AO198" s="6"/>
      <c r="AP198" s="6"/>
      <c r="AQ198" s="6"/>
      <c r="AR198" s="6"/>
      <c r="AS198" s="6"/>
      <c r="AT198" s="6"/>
      <c r="AU198" s="6"/>
      <c r="AV198" s="6"/>
      <c r="AW198" s="6"/>
      <c r="AX198" s="113"/>
      <c r="AY198" s="3"/>
      <c r="AZ198" s="3"/>
      <c r="BA198" s="3"/>
      <c r="BB198" s="3"/>
      <c r="BC198" s="4"/>
      <c r="BD198" s="4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25"/>
      <c r="BX198" s="25"/>
      <c r="BY198" s="19"/>
      <c r="BZ198" s="20"/>
      <c r="CA198" s="6"/>
      <c r="CB198" s="6"/>
      <c r="CC198" s="6"/>
      <c r="CD198" s="6"/>
      <c r="CE198" s="6"/>
      <c r="CF198" s="6"/>
      <c r="CG198" s="128"/>
    </row>
    <row r="199" spans="1:85" s="2" customFormat="1" x14ac:dyDescent="0.2">
      <c r="A199" s="114"/>
      <c r="B199" s="114"/>
      <c r="C199" s="114"/>
      <c r="D199" s="114"/>
      <c r="E199" s="7"/>
      <c r="F199" s="7"/>
      <c r="G199" s="7"/>
      <c r="H199" s="13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13"/>
      <c r="AB199" s="6"/>
      <c r="AC199" s="6"/>
      <c r="AD199" s="6"/>
      <c r="AE199" s="6"/>
      <c r="AF199" s="6"/>
      <c r="AG199" s="6"/>
      <c r="AH199" s="6"/>
      <c r="AI199" s="6"/>
      <c r="AJ199" s="9"/>
      <c r="AK199" s="9"/>
      <c r="AL199" s="9"/>
      <c r="AM199" s="9"/>
      <c r="AN199" s="9"/>
      <c r="AO199" s="6"/>
      <c r="AP199" s="6"/>
      <c r="AQ199" s="6"/>
      <c r="AR199" s="6"/>
      <c r="AS199" s="6"/>
      <c r="AT199" s="6"/>
      <c r="AU199" s="6"/>
      <c r="AV199" s="6"/>
      <c r="AW199" s="6"/>
      <c r="AX199" s="113"/>
      <c r="AY199" s="3"/>
      <c r="AZ199" s="3"/>
      <c r="BA199" s="3"/>
      <c r="BB199" s="3"/>
      <c r="BC199" s="4"/>
      <c r="BD199" s="4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25"/>
      <c r="BX199" s="25"/>
      <c r="BY199" s="19"/>
      <c r="BZ199" s="20"/>
      <c r="CA199" s="6"/>
      <c r="CB199" s="6"/>
      <c r="CC199" s="6"/>
      <c r="CD199" s="6"/>
      <c r="CE199" s="6"/>
      <c r="CF199" s="6"/>
      <c r="CG199" s="128"/>
    </row>
    <row r="200" spans="1:85" s="2" customFormat="1" x14ac:dyDescent="0.2">
      <c r="A200" s="114"/>
      <c r="B200" s="114"/>
      <c r="C200" s="114"/>
      <c r="D200" s="114"/>
      <c r="E200" s="7"/>
      <c r="F200" s="7"/>
      <c r="G200" s="7"/>
      <c r="H200" s="13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13"/>
      <c r="AB200" s="6"/>
      <c r="AC200" s="6"/>
      <c r="AD200" s="6"/>
      <c r="AE200" s="6"/>
      <c r="AF200" s="6"/>
      <c r="AG200" s="6"/>
      <c r="AH200" s="6"/>
      <c r="AI200" s="6"/>
      <c r="AJ200" s="9"/>
      <c r="AK200" s="9"/>
      <c r="AL200" s="9"/>
      <c r="AM200" s="9"/>
      <c r="AN200" s="9"/>
      <c r="AO200" s="6"/>
      <c r="AP200" s="6"/>
      <c r="AQ200" s="6"/>
      <c r="AR200" s="6"/>
      <c r="AS200" s="6"/>
      <c r="AT200" s="6"/>
      <c r="AU200" s="6"/>
      <c r="AV200" s="6"/>
      <c r="AW200" s="6"/>
      <c r="AX200" s="113"/>
      <c r="AY200" s="3"/>
      <c r="AZ200" s="3"/>
      <c r="BA200" s="3"/>
      <c r="BB200" s="3"/>
      <c r="BC200" s="4"/>
      <c r="BD200" s="4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25"/>
      <c r="BX200" s="25"/>
      <c r="BY200" s="19"/>
      <c r="BZ200" s="20"/>
      <c r="CA200" s="6"/>
      <c r="CB200" s="6"/>
      <c r="CC200" s="6"/>
      <c r="CD200" s="6"/>
      <c r="CE200" s="6"/>
      <c r="CF200" s="6"/>
      <c r="CG200" s="128"/>
    </row>
    <row r="201" spans="1:85" s="2" customFormat="1" x14ac:dyDescent="0.2">
      <c r="A201" s="114"/>
      <c r="B201" s="114"/>
      <c r="C201" s="114"/>
      <c r="D201" s="114"/>
      <c r="E201" s="7"/>
      <c r="F201" s="7"/>
      <c r="G201" s="7"/>
      <c r="H201" s="13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13"/>
      <c r="AB201" s="6"/>
      <c r="AC201" s="6"/>
      <c r="AD201" s="6"/>
      <c r="AE201" s="6"/>
      <c r="AF201" s="6"/>
      <c r="AG201" s="6"/>
      <c r="AH201" s="6"/>
      <c r="AI201" s="6"/>
      <c r="AJ201" s="9"/>
      <c r="AK201" s="9"/>
      <c r="AL201" s="9"/>
      <c r="AM201" s="9"/>
      <c r="AN201" s="9"/>
      <c r="AO201" s="6"/>
      <c r="AP201" s="6"/>
      <c r="AQ201" s="6"/>
      <c r="AR201" s="6"/>
      <c r="AS201" s="6"/>
      <c r="AT201" s="6"/>
      <c r="AU201" s="6"/>
      <c r="AV201" s="6"/>
      <c r="AW201" s="6"/>
      <c r="AX201" s="113"/>
      <c r="AY201" s="3"/>
      <c r="AZ201" s="3"/>
      <c r="BA201" s="3"/>
      <c r="BB201" s="3"/>
      <c r="BC201" s="4"/>
      <c r="BD201" s="4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25"/>
      <c r="BX201" s="25"/>
      <c r="BY201" s="19"/>
      <c r="BZ201" s="20"/>
      <c r="CA201" s="6"/>
      <c r="CB201" s="6"/>
      <c r="CC201" s="6"/>
      <c r="CD201" s="6"/>
      <c r="CE201" s="6"/>
      <c r="CF201" s="6"/>
      <c r="CG201" s="128"/>
    </row>
    <row r="202" spans="1:85" s="2" customFormat="1" x14ac:dyDescent="0.2">
      <c r="A202" s="114"/>
      <c r="B202" s="114"/>
      <c r="C202" s="114"/>
      <c r="D202" s="114"/>
      <c r="E202" s="7"/>
      <c r="F202" s="7"/>
      <c r="G202" s="7"/>
      <c r="H202" s="13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13"/>
      <c r="AB202" s="6"/>
      <c r="AC202" s="6"/>
      <c r="AD202" s="6"/>
      <c r="AE202" s="6"/>
      <c r="AF202" s="6"/>
      <c r="AG202" s="6"/>
      <c r="AH202" s="6"/>
      <c r="AI202" s="6"/>
      <c r="AJ202" s="9"/>
      <c r="AK202" s="9"/>
      <c r="AL202" s="9"/>
      <c r="AM202" s="9"/>
      <c r="AN202" s="9"/>
      <c r="AO202" s="6"/>
      <c r="AP202" s="6"/>
      <c r="AQ202" s="6"/>
      <c r="AR202" s="6"/>
      <c r="AS202" s="6"/>
      <c r="AT202" s="6"/>
      <c r="AU202" s="6"/>
      <c r="AV202" s="6"/>
      <c r="AW202" s="6"/>
      <c r="AX202" s="113"/>
      <c r="AY202" s="3"/>
      <c r="AZ202" s="3"/>
      <c r="BA202" s="3"/>
      <c r="BB202" s="3"/>
      <c r="BC202" s="4"/>
      <c r="BD202" s="4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25"/>
      <c r="BX202" s="25"/>
      <c r="BY202" s="19"/>
      <c r="BZ202" s="20"/>
      <c r="CA202" s="6"/>
      <c r="CB202" s="6"/>
      <c r="CC202" s="6"/>
      <c r="CD202" s="6"/>
      <c r="CE202" s="6"/>
      <c r="CF202" s="6"/>
      <c r="CG202" s="128"/>
    </row>
    <row r="203" spans="1:85" s="2" customFormat="1" x14ac:dyDescent="0.2">
      <c r="A203" s="114"/>
      <c r="B203" s="114"/>
      <c r="C203" s="114"/>
      <c r="D203" s="114"/>
      <c r="E203" s="7"/>
      <c r="F203" s="7"/>
      <c r="G203" s="7"/>
      <c r="H203" s="13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13"/>
      <c r="AB203" s="6"/>
      <c r="AC203" s="6"/>
      <c r="AD203" s="6"/>
      <c r="AE203" s="6"/>
      <c r="AF203" s="6"/>
      <c r="AG203" s="6"/>
      <c r="AH203" s="6"/>
      <c r="AI203" s="6"/>
      <c r="AJ203" s="9"/>
      <c r="AK203" s="9"/>
      <c r="AL203" s="9"/>
      <c r="AM203" s="9"/>
      <c r="AN203" s="9"/>
      <c r="AO203" s="6"/>
      <c r="AP203" s="6"/>
      <c r="AQ203" s="6"/>
      <c r="AR203" s="6"/>
      <c r="AS203" s="6"/>
      <c r="AT203" s="6"/>
      <c r="AU203" s="6"/>
      <c r="AV203" s="6"/>
      <c r="AW203" s="6"/>
      <c r="AX203" s="113"/>
      <c r="AY203" s="3"/>
      <c r="AZ203" s="3"/>
      <c r="BA203" s="3"/>
      <c r="BB203" s="3"/>
      <c r="BC203" s="4"/>
      <c r="BD203" s="4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25"/>
      <c r="BX203" s="25"/>
      <c r="BY203" s="19"/>
      <c r="BZ203" s="20"/>
      <c r="CA203" s="6"/>
      <c r="CB203" s="6"/>
      <c r="CC203" s="6"/>
      <c r="CD203" s="6"/>
      <c r="CE203" s="6"/>
      <c r="CF203" s="6"/>
      <c r="CG203" s="128"/>
    </row>
    <row r="204" spans="1:85" s="2" customFormat="1" x14ac:dyDescent="0.2">
      <c r="A204" s="114"/>
      <c r="B204" s="114"/>
      <c r="C204" s="114"/>
      <c r="D204" s="114"/>
      <c r="E204" s="7"/>
      <c r="F204" s="7"/>
      <c r="G204" s="7"/>
      <c r="H204" s="13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13"/>
      <c r="AB204" s="6"/>
      <c r="AC204" s="6"/>
      <c r="AD204" s="6"/>
      <c r="AE204" s="6"/>
      <c r="AF204" s="6"/>
      <c r="AG204" s="6"/>
      <c r="AH204" s="6"/>
      <c r="AI204" s="6"/>
      <c r="AJ204" s="9"/>
      <c r="AK204" s="9"/>
      <c r="AL204" s="9"/>
      <c r="AM204" s="9"/>
      <c r="AN204" s="9"/>
      <c r="AO204" s="6"/>
      <c r="AP204" s="6"/>
      <c r="AQ204" s="6"/>
      <c r="AR204" s="6"/>
      <c r="AS204" s="6"/>
      <c r="AT204" s="6"/>
      <c r="AU204" s="6"/>
      <c r="AV204" s="6"/>
      <c r="AW204" s="6"/>
      <c r="AX204" s="113"/>
      <c r="AY204" s="3"/>
      <c r="AZ204" s="3"/>
      <c r="BA204" s="3"/>
      <c r="BB204" s="3"/>
      <c r="BC204" s="4"/>
      <c r="BD204" s="4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25"/>
      <c r="BX204" s="25"/>
      <c r="BY204" s="19"/>
      <c r="BZ204" s="20"/>
      <c r="CA204" s="6"/>
      <c r="CB204" s="6"/>
      <c r="CC204" s="6"/>
      <c r="CD204" s="6"/>
      <c r="CE204" s="6"/>
      <c r="CF204" s="6"/>
      <c r="CG204" s="128"/>
    </row>
    <row r="205" spans="1:85" s="2" customFormat="1" x14ac:dyDescent="0.2">
      <c r="A205" s="114"/>
      <c r="B205" s="114"/>
      <c r="C205" s="114"/>
      <c r="D205" s="114"/>
      <c r="E205" s="7"/>
      <c r="F205" s="7"/>
      <c r="G205" s="7"/>
      <c r="H205" s="13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13"/>
      <c r="AB205" s="6"/>
      <c r="AC205" s="6"/>
      <c r="AD205" s="6"/>
      <c r="AE205" s="6"/>
      <c r="AF205" s="6"/>
      <c r="AG205" s="6"/>
      <c r="AH205" s="6"/>
      <c r="AI205" s="6"/>
      <c r="AJ205" s="9"/>
      <c r="AK205" s="9"/>
      <c r="AL205" s="9"/>
      <c r="AM205" s="9"/>
      <c r="AN205" s="9"/>
      <c r="AO205" s="6"/>
      <c r="AP205" s="6"/>
      <c r="AQ205" s="6"/>
      <c r="AR205" s="6"/>
      <c r="AS205" s="6"/>
      <c r="AT205" s="6"/>
      <c r="AU205" s="6"/>
      <c r="AV205" s="6"/>
      <c r="AW205" s="6"/>
      <c r="AX205" s="113"/>
      <c r="AY205" s="3"/>
      <c r="AZ205" s="3"/>
      <c r="BA205" s="3"/>
      <c r="BB205" s="3"/>
      <c r="BC205" s="4"/>
      <c r="BD205" s="4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25"/>
      <c r="BX205" s="25"/>
      <c r="BY205" s="19"/>
      <c r="BZ205" s="20"/>
      <c r="CA205" s="6"/>
      <c r="CB205" s="6"/>
      <c r="CC205" s="6"/>
      <c r="CD205" s="6"/>
      <c r="CE205" s="6"/>
      <c r="CF205" s="6"/>
      <c r="CG205" s="128"/>
    </row>
    <row r="206" spans="1:85" s="2" customFormat="1" x14ac:dyDescent="0.2">
      <c r="A206" s="114"/>
      <c r="B206" s="114"/>
      <c r="C206" s="114"/>
      <c r="D206" s="114"/>
      <c r="E206" s="7"/>
      <c r="F206" s="7"/>
      <c r="G206" s="7"/>
      <c r="H206" s="13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13"/>
      <c r="AB206" s="6"/>
      <c r="AC206" s="6"/>
      <c r="AD206" s="6"/>
      <c r="AE206" s="6"/>
      <c r="AF206" s="6"/>
      <c r="AG206" s="6"/>
      <c r="AH206" s="6"/>
      <c r="AI206" s="6"/>
      <c r="AJ206" s="9"/>
      <c r="AK206" s="9"/>
      <c r="AL206" s="9"/>
      <c r="AM206" s="9"/>
      <c r="AN206" s="9"/>
      <c r="AO206" s="6"/>
      <c r="AP206" s="6"/>
      <c r="AQ206" s="6"/>
      <c r="AR206" s="6"/>
      <c r="AS206" s="6"/>
      <c r="AT206" s="6"/>
      <c r="AU206" s="6"/>
      <c r="AV206" s="6"/>
      <c r="AW206" s="6"/>
      <c r="AX206" s="113"/>
      <c r="AY206" s="3"/>
      <c r="AZ206" s="3"/>
      <c r="BA206" s="3"/>
      <c r="BB206" s="3"/>
      <c r="BC206" s="4"/>
      <c r="BD206" s="4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25"/>
      <c r="BX206" s="25"/>
      <c r="BY206" s="19"/>
      <c r="BZ206" s="20"/>
      <c r="CA206" s="6"/>
      <c r="CB206" s="6"/>
      <c r="CC206" s="6"/>
      <c r="CD206" s="6"/>
      <c r="CE206" s="6"/>
      <c r="CF206" s="6"/>
      <c r="CG206" s="128"/>
    </row>
    <row r="207" spans="1:85" s="2" customFormat="1" x14ac:dyDescent="0.2">
      <c r="A207" s="114"/>
      <c r="B207" s="114"/>
      <c r="C207" s="114"/>
      <c r="D207" s="114"/>
      <c r="E207" s="7"/>
      <c r="F207" s="7"/>
      <c r="G207" s="7"/>
      <c r="H207" s="13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13"/>
      <c r="AB207" s="6"/>
      <c r="AC207" s="6"/>
      <c r="AD207" s="6"/>
      <c r="AE207" s="6"/>
      <c r="AF207" s="6"/>
      <c r="AG207" s="6"/>
      <c r="AH207" s="6"/>
      <c r="AI207" s="6"/>
      <c r="AJ207" s="9"/>
      <c r="AK207" s="9"/>
      <c r="AL207" s="9"/>
      <c r="AM207" s="9"/>
      <c r="AN207" s="9"/>
      <c r="AO207" s="6"/>
      <c r="AP207" s="6"/>
      <c r="AQ207" s="6"/>
      <c r="AR207" s="6"/>
      <c r="AS207" s="6"/>
      <c r="AT207" s="6"/>
      <c r="AU207" s="6"/>
      <c r="AV207" s="6"/>
      <c r="AW207" s="6"/>
      <c r="AX207" s="113"/>
      <c r="AY207" s="3"/>
      <c r="AZ207" s="3"/>
      <c r="BA207" s="3"/>
      <c r="BB207" s="3"/>
      <c r="BC207" s="4"/>
      <c r="BD207" s="4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25"/>
      <c r="BX207" s="25"/>
      <c r="BY207" s="19"/>
      <c r="BZ207" s="20"/>
      <c r="CA207" s="6"/>
      <c r="CB207" s="6"/>
      <c r="CC207" s="6"/>
      <c r="CD207" s="6"/>
      <c r="CE207" s="6"/>
      <c r="CF207" s="6"/>
      <c r="CG207" s="128"/>
    </row>
    <row r="208" spans="1:85" s="2" customFormat="1" x14ac:dyDescent="0.2">
      <c r="A208" s="114"/>
      <c r="B208" s="114"/>
      <c r="C208" s="114"/>
      <c r="D208" s="114"/>
      <c r="E208" s="7"/>
      <c r="F208" s="7"/>
      <c r="G208" s="7"/>
      <c r="H208" s="13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13"/>
      <c r="AB208" s="6"/>
      <c r="AC208" s="6"/>
      <c r="AD208" s="6"/>
      <c r="AE208" s="6"/>
      <c r="AF208" s="6"/>
      <c r="AG208" s="6"/>
      <c r="AH208" s="6"/>
      <c r="AI208" s="6"/>
      <c r="AJ208" s="9"/>
      <c r="AK208" s="9"/>
      <c r="AL208" s="9"/>
      <c r="AM208" s="9"/>
      <c r="AN208" s="9"/>
      <c r="AO208" s="6"/>
      <c r="AP208" s="6"/>
      <c r="AQ208" s="6"/>
      <c r="AR208" s="6"/>
      <c r="AS208" s="6"/>
      <c r="AT208" s="6"/>
      <c r="AU208" s="6"/>
      <c r="AV208" s="6"/>
      <c r="AW208" s="6"/>
      <c r="AX208" s="113"/>
      <c r="AY208" s="3"/>
      <c r="AZ208" s="3"/>
      <c r="BA208" s="3"/>
      <c r="BB208" s="3"/>
      <c r="BC208" s="4"/>
      <c r="BD208" s="4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25"/>
      <c r="BX208" s="25"/>
      <c r="BY208" s="19"/>
      <c r="BZ208" s="20"/>
      <c r="CA208" s="6"/>
      <c r="CB208" s="6"/>
      <c r="CC208" s="6"/>
      <c r="CD208" s="6"/>
      <c r="CE208" s="6"/>
      <c r="CF208" s="6"/>
      <c r="CG208" s="128"/>
    </row>
    <row r="209" spans="1:85" s="2" customFormat="1" x14ac:dyDescent="0.2">
      <c r="A209" s="114"/>
      <c r="B209" s="114"/>
      <c r="C209" s="114"/>
      <c r="D209" s="114"/>
      <c r="E209" s="7"/>
      <c r="F209" s="7"/>
      <c r="G209" s="7"/>
      <c r="H209" s="13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13"/>
      <c r="AB209" s="6"/>
      <c r="AC209" s="6"/>
      <c r="AD209" s="6"/>
      <c r="AE209" s="6"/>
      <c r="AF209" s="6"/>
      <c r="AG209" s="6"/>
      <c r="AH209" s="6"/>
      <c r="AI209" s="6"/>
      <c r="AJ209" s="9"/>
      <c r="AK209" s="9"/>
      <c r="AL209" s="9"/>
      <c r="AM209" s="9"/>
      <c r="AN209" s="9"/>
      <c r="AO209" s="6"/>
      <c r="AP209" s="6"/>
      <c r="AQ209" s="6"/>
      <c r="AR209" s="6"/>
      <c r="AS209" s="6"/>
      <c r="AT209" s="6"/>
      <c r="AU209" s="6"/>
      <c r="AV209" s="6"/>
      <c r="AW209" s="6"/>
      <c r="AX209" s="113"/>
      <c r="AY209" s="3"/>
      <c r="AZ209" s="3"/>
      <c r="BA209" s="3"/>
      <c r="BB209" s="3"/>
      <c r="BC209" s="4"/>
      <c r="BD209" s="4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25"/>
      <c r="BX209" s="25"/>
      <c r="BY209" s="19"/>
      <c r="BZ209" s="20"/>
      <c r="CA209" s="6"/>
      <c r="CB209" s="6"/>
      <c r="CC209" s="6"/>
      <c r="CD209" s="6"/>
      <c r="CE209" s="6"/>
      <c r="CF209" s="6"/>
      <c r="CG209" s="128"/>
    </row>
    <row r="210" spans="1:85" s="2" customFormat="1" x14ac:dyDescent="0.2">
      <c r="A210" s="114"/>
      <c r="B210" s="114"/>
      <c r="C210" s="114"/>
      <c r="D210" s="114"/>
      <c r="E210" s="7"/>
      <c r="F210" s="7"/>
      <c r="G210" s="7"/>
      <c r="H210" s="13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13"/>
      <c r="AB210" s="6"/>
      <c r="AC210" s="6"/>
      <c r="AD210" s="6"/>
      <c r="AE210" s="6"/>
      <c r="AF210" s="6"/>
      <c r="AG210" s="6"/>
      <c r="AH210" s="6"/>
      <c r="AI210" s="6"/>
      <c r="AJ210" s="9"/>
      <c r="AK210" s="9"/>
      <c r="AL210" s="9"/>
      <c r="AM210" s="9"/>
      <c r="AN210" s="9"/>
      <c r="AO210" s="6"/>
      <c r="AP210" s="6"/>
      <c r="AQ210" s="6"/>
      <c r="AR210" s="6"/>
      <c r="AS210" s="6"/>
      <c r="AT210" s="6"/>
      <c r="AU210" s="6"/>
      <c r="AV210" s="6"/>
      <c r="AW210" s="6"/>
      <c r="AX210" s="113"/>
      <c r="AY210" s="3"/>
      <c r="AZ210" s="3"/>
      <c r="BA210" s="3"/>
      <c r="BB210" s="3"/>
      <c r="BC210" s="4"/>
      <c r="BD210" s="4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25"/>
      <c r="BX210" s="25"/>
      <c r="BY210" s="19"/>
      <c r="BZ210" s="20"/>
      <c r="CA210" s="6"/>
      <c r="CB210" s="6"/>
      <c r="CC210" s="6"/>
      <c r="CD210" s="6"/>
      <c r="CE210" s="6"/>
      <c r="CF210" s="6"/>
      <c r="CG210" s="128"/>
    </row>
    <row r="211" spans="1:85" s="2" customFormat="1" x14ac:dyDescent="0.2">
      <c r="A211" s="114"/>
      <c r="B211" s="114"/>
      <c r="C211" s="114"/>
      <c r="D211" s="114"/>
      <c r="E211" s="7"/>
      <c r="F211" s="7"/>
      <c r="G211" s="7"/>
      <c r="H211" s="13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13"/>
      <c r="AB211" s="6"/>
      <c r="AC211" s="6"/>
      <c r="AD211" s="6"/>
      <c r="AE211" s="6"/>
      <c r="AF211" s="6"/>
      <c r="AG211" s="6"/>
      <c r="AH211" s="6"/>
      <c r="AI211" s="6"/>
      <c r="AJ211" s="9"/>
      <c r="AK211" s="9"/>
      <c r="AL211" s="9"/>
      <c r="AM211" s="9"/>
      <c r="AN211" s="9"/>
      <c r="AO211" s="6"/>
      <c r="AP211" s="6"/>
      <c r="AQ211" s="6"/>
      <c r="AR211" s="6"/>
      <c r="AS211" s="6"/>
      <c r="AT211" s="6"/>
      <c r="AU211" s="6"/>
      <c r="AV211" s="6"/>
      <c r="AW211" s="6"/>
      <c r="AX211" s="113"/>
      <c r="AY211" s="3"/>
      <c r="AZ211" s="3"/>
      <c r="BA211" s="3"/>
      <c r="BB211" s="3"/>
      <c r="BC211" s="4"/>
      <c r="BD211" s="4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25"/>
      <c r="BX211" s="25"/>
      <c r="BY211" s="19"/>
      <c r="BZ211" s="20"/>
      <c r="CA211" s="6"/>
      <c r="CB211" s="6"/>
      <c r="CC211" s="6"/>
      <c r="CD211" s="6"/>
      <c r="CE211" s="6"/>
      <c r="CF211" s="6"/>
      <c r="CG211" s="128"/>
    </row>
    <row r="212" spans="1:85" s="2" customFormat="1" x14ac:dyDescent="0.2">
      <c r="A212" s="114"/>
      <c r="B212" s="114"/>
      <c r="C212" s="114"/>
      <c r="D212" s="114"/>
      <c r="E212" s="7"/>
      <c r="F212" s="7"/>
      <c r="G212" s="7"/>
      <c r="H212" s="13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13"/>
      <c r="AB212" s="6"/>
      <c r="AC212" s="6"/>
      <c r="AD212" s="6"/>
      <c r="AE212" s="6"/>
      <c r="AF212" s="6"/>
      <c r="AG212" s="6"/>
      <c r="AH212" s="6"/>
      <c r="AI212" s="6"/>
      <c r="AJ212" s="9"/>
      <c r="AK212" s="9"/>
      <c r="AL212" s="9"/>
      <c r="AM212" s="9"/>
      <c r="AN212" s="9"/>
      <c r="AO212" s="6"/>
      <c r="AP212" s="6"/>
      <c r="AQ212" s="6"/>
      <c r="AR212" s="6"/>
      <c r="AS212" s="6"/>
      <c r="AT212" s="6"/>
      <c r="AU212" s="6"/>
      <c r="AV212" s="6"/>
      <c r="AW212" s="6"/>
      <c r="AX212" s="113"/>
      <c r="AY212" s="3"/>
      <c r="AZ212" s="3"/>
      <c r="BA212" s="3"/>
      <c r="BB212" s="3"/>
      <c r="BC212" s="4"/>
      <c r="BD212" s="4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25"/>
      <c r="BX212" s="25"/>
      <c r="BY212" s="19"/>
      <c r="BZ212" s="20"/>
      <c r="CA212" s="6"/>
      <c r="CB212" s="6"/>
      <c r="CC212" s="6"/>
      <c r="CD212" s="6"/>
      <c r="CE212" s="6"/>
      <c r="CF212" s="6"/>
      <c r="CG212" s="128"/>
    </row>
    <row r="213" spans="1:85" s="2" customFormat="1" x14ac:dyDescent="0.2">
      <c r="A213" s="114"/>
      <c r="B213" s="114"/>
      <c r="C213" s="114"/>
      <c r="D213" s="114"/>
      <c r="E213" s="7"/>
      <c r="F213" s="7"/>
      <c r="G213" s="7"/>
      <c r="H213" s="13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13"/>
      <c r="AB213" s="6"/>
      <c r="AC213" s="6"/>
      <c r="AD213" s="6"/>
      <c r="AE213" s="6"/>
      <c r="AF213" s="6"/>
      <c r="AG213" s="6"/>
      <c r="AH213" s="6"/>
      <c r="AI213" s="6"/>
      <c r="AJ213" s="9"/>
      <c r="AK213" s="9"/>
      <c r="AL213" s="9"/>
      <c r="AM213" s="9"/>
      <c r="AN213" s="9"/>
      <c r="AO213" s="6"/>
      <c r="AP213" s="6"/>
      <c r="AQ213" s="6"/>
      <c r="AR213" s="6"/>
      <c r="AS213" s="6"/>
      <c r="AT213" s="6"/>
      <c r="AU213" s="6"/>
      <c r="AV213" s="6"/>
      <c r="AW213" s="6"/>
      <c r="AX213" s="113"/>
      <c r="AY213" s="3"/>
      <c r="AZ213" s="3"/>
      <c r="BA213" s="3"/>
      <c r="BB213" s="3"/>
      <c r="BC213" s="4"/>
      <c r="BD213" s="4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25"/>
      <c r="BX213" s="25"/>
      <c r="BY213" s="19"/>
      <c r="BZ213" s="20"/>
      <c r="CA213" s="6"/>
      <c r="CB213" s="6"/>
      <c r="CC213" s="6"/>
      <c r="CD213" s="6"/>
      <c r="CE213" s="6"/>
      <c r="CF213" s="6"/>
      <c r="CG213" s="128"/>
    </row>
    <row r="214" spans="1:85" s="2" customFormat="1" x14ac:dyDescent="0.2">
      <c r="A214" s="114"/>
      <c r="B214" s="114"/>
      <c r="C214" s="114"/>
      <c r="D214" s="114"/>
      <c r="E214" s="7"/>
      <c r="F214" s="7"/>
      <c r="G214" s="7"/>
      <c r="H214" s="13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13"/>
      <c r="AB214" s="6"/>
      <c r="AC214" s="6"/>
      <c r="AD214" s="6"/>
      <c r="AE214" s="6"/>
      <c r="AF214" s="6"/>
      <c r="AG214" s="6"/>
      <c r="AH214" s="6"/>
      <c r="AI214" s="6"/>
      <c r="AJ214" s="9"/>
      <c r="AK214" s="9"/>
      <c r="AL214" s="9"/>
      <c r="AM214" s="9"/>
      <c r="AN214" s="9"/>
      <c r="AO214" s="6"/>
      <c r="AP214" s="6"/>
      <c r="AQ214" s="6"/>
      <c r="AR214" s="6"/>
      <c r="AS214" s="6"/>
      <c r="AT214" s="6"/>
      <c r="AU214" s="6"/>
      <c r="AV214" s="6"/>
      <c r="AW214" s="6"/>
      <c r="AX214" s="113"/>
      <c r="AY214" s="3"/>
      <c r="AZ214" s="3"/>
      <c r="BA214" s="3"/>
      <c r="BB214" s="3"/>
      <c r="BC214" s="4"/>
      <c r="BD214" s="4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25"/>
      <c r="BX214" s="25"/>
      <c r="BY214" s="19"/>
      <c r="BZ214" s="20"/>
      <c r="CA214" s="6"/>
      <c r="CB214" s="6"/>
      <c r="CC214" s="6"/>
      <c r="CD214" s="6"/>
      <c r="CE214" s="6"/>
      <c r="CF214" s="6"/>
      <c r="CG214" s="128"/>
    </row>
    <row r="215" spans="1:85" s="2" customFormat="1" x14ac:dyDescent="0.2">
      <c r="A215" s="114"/>
      <c r="B215" s="114"/>
      <c r="C215" s="114"/>
      <c r="D215" s="114"/>
      <c r="E215" s="7"/>
      <c r="F215" s="7"/>
      <c r="G215" s="7"/>
      <c r="H215" s="13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13"/>
      <c r="AB215" s="6"/>
      <c r="AC215" s="6"/>
      <c r="AD215" s="6"/>
      <c r="AE215" s="6"/>
      <c r="AF215" s="6"/>
      <c r="AG215" s="6"/>
      <c r="AH215" s="6"/>
      <c r="AI215" s="6"/>
      <c r="AJ215" s="9"/>
      <c r="AK215" s="9"/>
      <c r="AL215" s="9"/>
      <c r="AM215" s="9"/>
      <c r="AN215" s="9"/>
      <c r="AO215" s="6"/>
      <c r="AP215" s="6"/>
      <c r="AQ215" s="6"/>
      <c r="AR215" s="6"/>
      <c r="AS215" s="6"/>
      <c r="AT215" s="6"/>
      <c r="AU215" s="6"/>
      <c r="AV215" s="6"/>
      <c r="AW215" s="6"/>
      <c r="AX215" s="113"/>
      <c r="AY215" s="3"/>
      <c r="AZ215" s="3"/>
      <c r="BA215" s="3"/>
      <c r="BB215" s="3"/>
      <c r="BC215" s="4"/>
      <c r="BD215" s="4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25"/>
      <c r="BX215" s="25"/>
      <c r="BY215" s="19"/>
      <c r="BZ215" s="20"/>
      <c r="CA215" s="6"/>
      <c r="CB215" s="6"/>
      <c r="CC215" s="6"/>
      <c r="CD215" s="6"/>
      <c r="CE215" s="6"/>
      <c r="CF215" s="6"/>
      <c r="CG215" s="128"/>
    </row>
    <row r="216" spans="1:85" s="2" customFormat="1" x14ac:dyDescent="0.2">
      <c r="A216" s="114"/>
      <c r="B216" s="114"/>
      <c r="C216" s="114"/>
      <c r="D216" s="114"/>
      <c r="E216" s="7"/>
      <c r="F216" s="7"/>
      <c r="G216" s="7"/>
      <c r="H216" s="13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13"/>
      <c r="AB216" s="6"/>
      <c r="AC216" s="6"/>
      <c r="AD216" s="6"/>
      <c r="AE216" s="6"/>
      <c r="AF216" s="6"/>
      <c r="AG216" s="6"/>
      <c r="AH216" s="6"/>
      <c r="AI216" s="6"/>
      <c r="AJ216" s="9"/>
      <c r="AK216" s="9"/>
      <c r="AL216" s="9"/>
      <c r="AM216" s="9"/>
      <c r="AN216" s="9"/>
      <c r="AO216" s="6"/>
      <c r="AP216" s="6"/>
      <c r="AQ216" s="6"/>
      <c r="AR216" s="6"/>
      <c r="AS216" s="6"/>
      <c r="AT216" s="6"/>
      <c r="AU216" s="6"/>
      <c r="AV216" s="6"/>
      <c r="AW216" s="6"/>
      <c r="AX216" s="113"/>
      <c r="AY216" s="3"/>
      <c r="AZ216" s="3"/>
      <c r="BA216" s="3"/>
      <c r="BB216" s="3"/>
      <c r="BC216" s="4"/>
      <c r="BD216" s="4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25"/>
      <c r="BX216" s="25"/>
      <c r="BY216" s="19"/>
      <c r="BZ216" s="20"/>
      <c r="CA216" s="6"/>
      <c r="CB216" s="6"/>
      <c r="CC216" s="6"/>
      <c r="CD216" s="6"/>
      <c r="CE216" s="6"/>
      <c r="CF216" s="6"/>
      <c r="CG216" s="128"/>
    </row>
    <row r="217" spans="1:85" s="2" customFormat="1" x14ac:dyDescent="0.2">
      <c r="A217" s="114"/>
      <c r="B217" s="114"/>
      <c r="C217" s="114"/>
      <c r="D217" s="114"/>
      <c r="E217" s="7"/>
      <c r="F217" s="7"/>
      <c r="G217" s="7"/>
      <c r="H217" s="13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13"/>
      <c r="AB217" s="6"/>
      <c r="AC217" s="6"/>
      <c r="AD217" s="6"/>
      <c r="AE217" s="6"/>
      <c r="AF217" s="6"/>
      <c r="AG217" s="6"/>
      <c r="AH217" s="6"/>
      <c r="AI217" s="6"/>
      <c r="AJ217" s="9"/>
      <c r="AK217" s="9"/>
      <c r="AL217" s="9"/>
      <c r="AM217" s="9"/>
      <c r="AN217" s="9"/>
      <c r="AO217" s="6"/>
      <c r="AP217" s="6"/>
      <c r="AQ217" s="6"/>
      <c r="AR217" s="6"/>
      <c r="AS217" s="6"/>
      <c r="AT217" s="6"/>
      <c r="AU217" s="6"/>
      <c r="AV217" s="6"/>
      <c r="AW217" s="6"/>
      <c r="AX217" s="113"/>
      <c r="AY217" s="3"/>
      <c r="AZ217" s="3"/>
      <c r="BA217" s="3"/>
      <c r="BB217" s="3"/>
      <c r="BC217" s="4"/>
      <c r="BD217" s="4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25"/>
      <c r="BX217" s="25"/>
      <c r="BY217" s="19"/>
      <c r="BZ217" s="20"/>
      <c r="CA217" s="6"/>
      <c r="CB217" s="6"/>
      <c r="CC217" s="6"/>
      <c r="CD217" s="6"/>
      <c r="CE217" s="6"/>
      <c r="CF217" s="6"/>
      <c r="CG217" s="128"/>
    </row>
    <row r="218" spans="1:85" s="2" customFormat="1" x14ac:dyDescent="0.2">
      <c r="A218" s="114"/>
      <c r="B218" s="114"/>
      <c r="C218" s="114"/>
      <c r="D218" s="114"/>
      <c r="E218" s="7"/>
      <c r="F218" s="7"/>
      <c r="G218" s="7"/>
      <c r="H218" s="13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13"/>
      <c r="AB218" s="6"/>
      <c r="AC218" s="6"/>
      <c r="AD218" s="6"/>
      <c r="AE218" s="6"/>
      <c r="AF218" s="6"/>
      <c r="AG218" s="6"/>
      <c r="AH218" s="6"/>
      <c r="AI218" s="6"/>
      <c r="AJ218" s="9"/>
      <c r="AK218" s="9"/>
      <c r="AL218" s="9"/>
      <c r="AM218" s="9"/>
      <c r="AN218" s="9"/>
      <c r="AO218" s="6"/>
      <c r="AP218" s="6"/>
      <c r="AQ218" s="6"/>
      <c r="AR218" s="6"/>
      <c r="AS218" s="6"/>
      <c r="AT218" s="6"/>
      <c r="AU218" s="6"/>
      <c r="AV218" s="6"/>
      <c r="AW218" s="6"/>
      <c r="AX218" s="113"/>
      <c r="AY218" s="3"/>
      <c r="AZ218" s="3"/>
      <c r="BA218" s="3"/>
      <c r="BB218" s="3"/>
      <c r="BC218" s="4"/>
      <c r="BD218" s="4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25"/>
      <c r="BX218" s="25"/>
      <c r="BY218" s="19"/>
      <c r="BZ218" s="20"/>
      <c r="CA218" s="6"/>
      <c r="CB218" s="6"/>
      <c r="CC218" s="6"/>
      <c r="CD218" s="6"/>
      <c r="CE218" s="6"/>
      <c r="CF218" s="6"/>
      <c r="CG218" s="128"/>
    </row>
    <row r="219" spans="1:85" s="2" customFormat="1" x14ac:dyDescent="0.2">
      <c r="A219" s="114"/>
      <c r="B219" s="114"/>
      <c r="C219" s="114"/>
      <c r="D219" s="114"/>
      <c r="E219" s="7"/>
      <c r="F219" s="7"/>
      <c r="G219" s="7"/>
      <c r="H219" s="13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13"/>
      <c r="AB219" s="6"/>
      <c r="AC219" s="6"/>
      <c r="AD219" s="6"/>
      <c r="AE219" s="6"/>
      <c r="AF219" s="6"/>
      <c r="AG219" s="6"/>
      <c r="AH219" s="6"/>
      <c r="AI219" s="6"/>
      <c r="AJ219" s="9"/>
      <c r="AK219" s="9"/>
      <c r="AL219" s="9"/>
      <c r="AM219" s="9"/>
      <c r="AN219" s="9"/>
      <c r="AO219" s="6"/>
      <c r="AP219" s="6"/>
      <c r="AQ219" s="6"/>
      <c r="AR219" s="6"/>
      <c r="AS219" s="6"/>
      <c r="AT219" s="6"/>
      <c r="AU219" s="6"/>
      <c r="AV219" s="6"/>
      <c r="AW219" s="6"/>
      <c r="AX219" s="113"/>
      <c r="AY219" s="3"/>
      <c r="AZ219" s="3"/>
      <c r="BA219" s="3"/>
      <c r="BB219" s="3"/>
      <c r="BC219" s="4"/>
      <c r="BD219" s="4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25"/>
      <c r="BX219" s="25"/>
      <c r="BY219" s="19"/>
      <c r="BZ219" s="20"/>
      <c r="CA219" s="6"/>
      <c r="CB219" s="6"/>
      <c r="CC219" s="6"/>
      <c r="CD219" s="6"/>
      <c r="CE219" s="6"/>
      <c r="CF219" s="6"/>
      <c r="CG219" s="128"/>
    </row>
    <row r="220" spans="1:85" s="2" customFormat="1" x14ac:dyDescent="0.2">
      <c r="A220" s="114"/>
      <c r="B220" s="114"/>
      <c r="C220" s="114"/>
      <c r="D220" s="114"/>
      <c r="E220" s="7"/>
      <c r="F220" s="7"/>
      <c r="G220" s="7"/>
      <c r="H220" s="13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13"/>
      <c r="AB220" s="6"/>
      <c r="AC220" s="6"/>
      <c r="AD220" s="6"/>
      <c r="AE220" s="6"/>
      <c r="AF220" s="6"/>
      <c r="AG220" s="6"/>
      <c r="AH220" s="6"/>
      <c r="AI220" s="6"/>
      <c r="AJ220" s="9"/>
      <c r="AK220" s="9"/>
      <c r="AL220" s="9"/>
      <c r="AM220" s="9"/>
      <c r="AN220" s="9"/>
      <c r="AO220" s="6"/>
      <c r="AP220" s="6"/>
      <c r="AQ220" s="6"/>
      <c r="AR220" s="6"/>
      <c r="AS220" s="6"/>
      <c r="AT220" s="6"/>
      <c r="AU220" s="6"/>
      <c r="AV220" s="6"/>
      <c r="AW220" s="6"/>
      <c r="AX220" s="113"/>
      <c r="AY220" s="3"/>
      <c r="AZ220" s="3"/>
      <c r="BA220" s="3"/>
      <c r="BB220" s="3"/>
      <c r="BC220" s="4"/>
      <c r="BD220" s="4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25"/>
      <c r="BX220" s="25"/>
      <c r="BY220" s="19"/>
      <c r="BZ220" s="20"/>
      <c r="CA220" s="6"/>
      <c r="CB220" s="6"/>
      <c r="CC220" s="6"/>
      <c r="CD220" s="6"/>
      <c r="CE220" s="6"/>
      <c r="CF220" s="6"/>
      <c r="CG220" s="128"/>
    </row>
    <row r="221" spans="1:85" s="2" customFormat="1" x14ac:dyDescent="0.2">
      <c r="A221" s="114"/>
      <c r="B221" s="114"/>
      <c r="C221" s="114"/>
      <c r="D221" s="114"/>
      <c r="E221" s="7"/>
      <c r="F221" s="7"/>
      <c r="G221" s="7"/>
      <c r="H221" s="13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13"/>
      <c r="AB221" s="6"/>
      <c r="AC221" s="6"/>
      <c r="AD221" s="6"/>
      <c r="AE221" s="6"/>
      <c r="AF221" s="6"/>
      <c r="AG221" s="6"/>
      <c r="AH221" s="6"/>
      <c r="AI221" s="6"/>
      <c r="AJ221" s="9"/>
      <c r="AK221" s="9"/>
      <c r="AL221" s="9"/>
      <c r="AM221" s="9"/>
      <c r="AN221" s="9"/>
      <c r="AO221" s="6"/>
      <c r="AP221" s="6"/>
      <c r="AQ221" s="6"/>
      <c r="AR221" s="6"/>
      <c r="AS221" s="6"/>
      <c r="AT221" s="6"/>
      <c r="AU221" s="6"/>
      <c r="AV221" s="6"/>
      <c r="AW221" s="6"/>
      <c r="AX221" s="113"/>
      <c r="AY221" s="3"/>
      <c r="AZ221" s="3"/>
      <c r="BA221" s="3"/>
      <c r="BB221" s="3"/>
      <c r="BC221" s="4"/>
      <c r="BD221" s="4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25"/>
      <c r="BX221" s="25"/>
      <c r="BY221" s="19"/>
      <c r="BZ221" s="20"/>
      <c r="CA221" s="6"/>
      <c r="CB221" s="6"/>
      <c r="CC221" s="6"/>
      <c r="CD221" s="6"/>
      <c r="CE221" s="6"/>
      <c r="CF221" s="6"/>
      <c r="CG221" s="128"/>
    </row>
    <row r="222" spans="1:85" s="2" customFormat="1" x14ac:dyDescent="0.2">
      <c r="A222" s="114"/>
      <c r="B222" s="114"/>
      <c r="C222" s="114"/>
      <c r="D222" s="114"/>
      <c r="E222" s="7"/>
      <c r="F222" s="7"/>
      <c r="G222" s="7"/>
      <c r="H222" s="13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13"/>
      <c r="AB222" s="6"/>
      <c r="AC222" s="6"/>
      <c r="AD222" s="6"/>
      <c r="AE222" s="6"/>
      <c r="AF222" s="6"/>
      <c r="AG222" s="6"/>
      <c r="AH222" s="6"/>
      <c r="AI222" s="6"/>
      <c r="AJ222" s="9"/>
      <c r="AK222" s="9"/>
      <c r="AL222" s="9"/>
      <c r="AM222" s="9"/>
      <c r="AN222" s="9"/>
      <c r="AO222" s="6"/>
      <c r="AP222" s="6"/>
      <c r="AQ222" s="6"/>
      <c r="AR222" s="6"/>
      <c r="AS222" s="6"/>
      <c r="AT222" s="6"/>
      <c r="AU222" s="6"/>
      <c r="AV222" s="6"/>
      <c r="AW222" s="6"/>
      <c r="AX222" s="113"/>
      <c r="AY222" s="3"/>
      <c r="AZ222" s="3"/>
      <c r="BA222" s="3"/>
      <c r="BB222" s="3"/>
      <c r="BC222" s="4"/>
      <c r="BD222" s="4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25"/>
      <c r="BX222" s="25"/>
      <c r="BY222" s="19"/>
      <c r="BZ222" s="20"/>
      <c r="CA222" s="6"/>
      <c r="CB222" s="6"/>
      <c r="CC222" s="6"/>
      <c r="CD222" s="6"/>
      <c r="CE222" s="6"/>
      <c r="CF222" s="6"/>
      <c r="CG222" s="128"/>
    </row>
    <row r="223" spans="1:85" s="2" customFormat="1" x14ac:dyDescent="0.2">
      <c r="A223" s="114"/>
      <c r="B223" s="114"/>
      <c r="C223" s="114"/>
      <c r="D223" s="114"/>
      <c r="E223" s="7"/>
      <c r="F223" s="7"/>
      <c r="G223" s="7"/>
      <c r="H223" s="13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13"/>
      <c r="AB223" s="6"/>
      <c r="AC223" s="6"/>
      <c r="AD223" s="6"/>
      <c r="AE223" s="6"/>
      <c r="AF223" s="6"/>
      <c r="AG223" s="6"/>
      <c r="AH223" s="6"/>
      <c r="AI223" s="6"/>
      <c r="AJ223" s="9"/>
      <c r="AK223" s="9"/>
      <c r="AL223" s="9"/>
      <c r="AM223" s="9"/>
      <c r="AN223" s="9"/>
      <c r="AO223" s="6"/>
      <c r="AP223" s="6"/>
      <c r="AQ223" s="6"/>
      <c r="AR223" s="6"/>
      <c r="AS223" s="6"/>
      <c r="AT223" s="6"/>
      <c r="AU223" s="6"/>
      <c r="AV223" s="6"/>
      <c r="AW223" s="6"/>
      <c r="AX223" s="113"/>
      <c r="AY223" s="3"/>
      <c r="AZ223" s="3"/>
      <c r="BA223" s="3"/>
      <c r="BB223" s="3"/>
      <c r="BC223" s="4"/>
      <c r="BD223" s="4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25"/>
      <c r="BX223" s="25"/>
      <c r="BY223" s="19"/>
      <c r="BZ223" s="20"/>
      <c r="CA223" s="6"/>
      <c r="CB223" s="6"/>
      <c r="CC223" s="6"/>
      <c r="CD223" s="6"/>
      <c r="CE223" s="6"/>
      <c r="CF223" s="6"/>
      <c r="CG223" s="128"/>
    </row>
    <row r="224" spans="1:85" s="2" customFormat="1" x14ac:dyDescent="0.2">
      <c r="A224" s="114"/>
      <c r="B224" s="114"/>
      <c r="C224" s="114"/>
      <c r="D224" s="114"/>
      <c r="E224" s="7"/>
      <c r="F224" s="7"/>
      <c r="G224" s="7"/>
      <c r="H224" s="13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13"/>
      <c r="AB224" s="6"/>
      <c r="AC224" s="6"/>
      <c r="AD224" s="6"/>
      <c r="AE224" s="6"/>
      <c r="AF224" s="6"/>
      <c r="AG224" s="6"/>
      <c r="AH224" s="6"/>
      <c r="AI224" s="6"/>
      <c r="AJ224" s="9"/>
      <c r="AK224" s="9"/>
      <c r="AL224" s="9"/>
      <c r="AM224" s="9"/>
      <c r="AN224" s="9"/>
      <c r="AO224" s="6"/>
      <c r="AP224" s="6"/>
      <c r="AQ224" s="6"/>
      <c r="AR224" s="6"/>
      <c r="AS224" s="6"/>
      <c r="AT224" s="6"/>
      <c r="AU224" s="6"/>
      <c r="AV224" s="6"/>
      <c r="AW224" s="6"/>
      <c r="AX224" s="113"/>
      <c r="AY224" s="3"/>
      <c r="AZ224" s="3"/>
      <c r="BA224" s="3"/>
      <c r="BB224" s="3"/>
      <c r="BC224" s="4"/>
      <c r="BD224" s="4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25"/>
      <c r="BX224" s="25"/>
      <c r="BY224" s="19"/>
      <c r="BZ224" s="20"/>
      <c r="CA224" s="6"/>
      <c r="CB224" s="6"/>
      <c r="CC224" s="6"/>
      <c r="CD224" s="6"/>
      <c r="CE224" s="6"/>
      <c r="CF224" s="6"/>
      <c r="CG224" s="128"/>
    </row>
    <row r="225" spans="1:85" s="2" customFormat="1" x14ac:dyDescent="0.2">
      <c r="A225" s="114"/>
      <c r="B225" s="114"/>
      <c r="C225" s="114"/>
      <c r="D225" s="114"/>
      <c r="E225" s="7"/>
      <c r="F225" s="7"/>
      <c r="G225" s="7"/>
      <c r="H225" s="13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13"/>
      <c r="AB225" s="6"/>
      <c r="AC225" s="6"/>
      <c r="AD225" s="6"/>
      <c r="AE225" s="6"/>
      <c r="AF225" s="6"/>
      <c r="AG225" s="6"/>
      <c r="AH225" s="6"/>
      <c r="AI225" s="6"/>
      <c r="AJ225" s="9"/>
      <c r="AK225" s="9"/>
      <c r="AL225" s="9"/>
      <c r="AM225" s="9"/>
      <c r="AN225" s="9"/>
      <c r="AO225" s="6"/>
      <c r="AP225" s="6"/>
      <c r="AQ225" s="6"/>
      <c r="AR225" s="6"/>
      <c r="AS225" s="6"/>
      <c r="AT225" s="6"/>
      <c r="AU225" s="6"/>
      <c r="AV225" s="6"/>
      <c r="AW225" s="6"/>
      <c r="AX225" s="113"/>
      <c r="AY225" s="3"/>
      <c r="AZ225" s="3"/>
      <c r="BA225" s="3"/>
      <c r="BB225" s="3"/>
      <c r="BC225" s="4"/>
      <c r="BD225" s="4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25"/>
      <c r="BX225" s="25"/>
      <c r="BY225" s="19"/>
      <c r="BZ225" s="20"/>
      <c r="CA225" s="6"/>
      <c r="CB225" s="6"/>
      <c r="CC225" s="6"/>
      <c r="CD225" s="6"/>
      <c r="CE225" s="6"/>
      <c r="CF225" s="6"/>
      <c r="CG225" s="128"/>
    </row>
    <row r="226" spans="1:85" s="2" customFormat="1" x14ac:dyDescent="0.2">
      <c r="A226" s="114"/>
      <c r="B226" s="114"/>
      <c r="C226" s="114"/>
      <c r="D226" s="114"/>
      <c r="E226" s="7"/>
      <c r="F226" s="7"/>
      <c r="G226" s="7"/>
      <c r="H226" s="13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13"/>
      <c r="AB226" s="6"/>
      <c r="AC226" s="6"/>
      <c r="AD226" s="6"/>
      <c r="AE226" s="6"/>
      <c r="AF226" s="6"/>
      <c r="AG226" s="6"/>
      <c r="AH226" s="6"/>
      <c r="AI226" s="6"/>
      <c r="AJ226" s="9"/>
      <c r="AK226" s="9"/>
      <c r="AL226" s="9"/>
      <c r="AM226" s="9"/>
      <c r="AN226" s="9"/>
      <c r="AO226" s="6"/>
      <c r="AP226" s="6"/>
      <c r="AQ226" s="6"/>
      <c r="AR226" s="6"/>
      <c r="AS226" s="6"/>
      <c r="AT226" s="6"/>
      <c r="AU226" s="6"/>
      <c r="AV226" s="6"/>
      <c r="AW226" s="6"/>
      <c r="AX226" s="113"/>
      <c r="AY226" s="3"/>
      <c r="AZ226" s="3"/>
      <c r="BA226" s="3"/>
      <c r="BB226" s="3"/>
      <c r="BC226" s="4"/>
      <c r="BD226" s="4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25"/>
      <c r="BX226" s="25"/>
      <c r="BY226" s="19"/>
      <c r="BZ226" s="20"/>
      <c r="CA226" s="6"/>
      <c r="CB226" s="6"/>
      <c r="CC226" s="6"/>
      <c r="CD226" s="6"/>
      <c r="CE226" s="6"/>
      <c r="CF226" s="6"/>
      <c r="CG226" s="128"/>
    </row>
    <row r="227" spans="1:85" s="2" customFormat="1" x14ac:dyDescent="0.2">
      <c r="A227" s="114"/>
      <c r="B227" s="114"/>
      <c r="C227" s="114"/>
      <c r="D227" s="114"/>
      <c r="E227" s="7"/>
      <c r="F227" s="7"/>
      <c r="G227" s="7"/>
      <c r="H227" s="13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13"/>
      <c r="AB227" s="6"/>
      <c r="AC227" s="6"/>
      <c r="AD227" s="6"/>
      <c r="AE227" s="6"/>
      <c r="AF227" s="6"/>
      <c r="AG227" s="6"/>
      <c r="AH227" s="6"/>
      <c r="AI227" s="6"/>
      <c r="AJ227" s="9"/>
      <c r="AK227" s="9"/>
      <c r="AL227" s="9"/>
      <c r="AM227" s="9"/>
      <c r="AN227" s="9"/>
      <c r="AO227" s="6"/>
      <c r="AP227" s="6"/>
      <c r="AQ227" s="6"/>
      <c r="AR227" s="6"/>
      <c r="AS227" s="6"/>
      <c r="AT227" s="6"/>
      <c r="AU227" s="6"/>
      <c r="AV227" s="6"/>
      <c r="AW227" s="6"/>
      <c r="AX227" s="113"/>
      <c r="AY227" s="3"/>
      <c r="AZ227" s="3"/>
      <c r="BA227" s="3"/>
      <c r="BB227" s="3"/>
      <c r="BC227" s="4"/>
      <c r="BD227" s="4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25"/>
      <c r="BX227" s="25"/>
      <c r="BY227" s="19"/>
      <c r="BZ227" s="20"/>
      <c r="CA227" s="6"/>
      <c r="CB227" s="6"/>
      <c r="CC227" s="6"/>
      <c r="CD227" s="6"/>
      <c r="CE227" s="6"/>
      <c r="CF227" s="6"/>
      <c r="CG227" s="128"/>
    </row>
    <row r="228" spans="1:85" s="2" customFormat="1" x14ac:dyDescent="0.2">
      <c r="A228" s="114"/>
      <c r="B228" s="114"/>
      <c r="C228" s="114"/>
      <c r="D228" s="114"/>
      <c r="E228" s="7"/>
      <c r="F228" s="7"/>
      <c r="G228" s="7"/>
      <c r="H228" s="13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13"/>
      <c r="AB228" s="6"/>
      <c r="AC228" s="6"/>
      <c r="AD228" s="6"/>
      <c r="AE228" s="6"/>
      <c r="AF228" s="6"/>
      <c r="AG228" s="6"/>
      <c r="AH228" s="6"/>
      <c r="AI228" s="6"/>
      <c r="AJ228" s="9"/>
      <c r="AK228" s="9"/>
      <c r="AL228" s="9"/>
      <c r="AM228" s="9"/>
      <c r="AN228" s="9"/>
      <c r="AO228" s="6"/>
      <c r="AP228" s="6"/>
      <c r="AQ228" s="6"/>
      <c r="AR228" s="6"/>
      <c r="AS228" s="6"/>
      <c r="AT228" s="6"/>
      <c r="AU228" s="6"/>
      <c r="AV228" s="6"/>
      <c r="AW228" s="6"/>
      <c r="AX228" s="113"/>
      <c r="AY228" s="3"/>
      <c r="AZ228" s="3"/>
      <c r="BA228" s="3"/>
      <c r="BB228" s="3"/>
      <c r="BC228" s="4"/>
      <c r="BD228" s="4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25"/>
      <c r="BX228" s="25"/>
      <c r="BY228" s="19"/>
      <c r="BZ228" s="20"/>
      <c r="CA228" s="6"/>
      <c r="CB228" s="6"/>
      <c r="CC228" s="6"/>
      <c r="CD228" s="6"/>
      <c r="CE228" s="6"/>
      <c r="CF228" s="6"/>
      <c r="CG228" s="128"/>
    </row>
    <row r="229" spans="1:85" s="2" customFormat="1" x14ac:dyDescent="0.2">
      <c r="A229" s="114"/>
      <c r="B229" s="114"/>
      <c r="C229" s="114"/>
      <c r="D229" s="114"/>
      <c r="E229" s="7"/>
      <c r="F229" s="7"/>
      <c r="G229" s="7"/>
      <c r="H229" s="13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13"/>
      <c r="AB229" s="6"/>
      <c r="AC229" s="6"/>
      <c r="AD229" s="6"/>
      <c r="AE229" s="6"/>
      <c r="AF229" s="6"/>
      <c r="AG229" s="6"/>
      <c r="AH229" s="6"/>
      <c r="AI229" s="6"/>
      <c r="AJ229" s="9"/>
      <c r="AK229" s="9"/>
      <c r="AL229" s="9"/>
      <c r="AM229" s="9"/>
      <c r="AN229" s="9"/>
      <c r="AO229" s="6"/>
      <c r="AP229" s="6"/>
      <c r="AQ229" s="6"/>
      <c r="AR229" s="6"/>
      <c r="AS229" s="6"/>
      <c r="AT229" s="6"/>
      <c r="AU229" s="6"/>
      <c r="AV229" s="6"/>
      <c r="AW229" s="6"/>
      <c r="AX229" s="113"/>
      <c r="AY229" s="3"/>
      <c r="AZ229" s="3"/>
      <c r="BA229" s="3"/>
      <c r="BB229" s="3"/>
      <c r="BC229" s="4"/>
      <c r="BD229" s="4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25"/>
      <c r="BX229" s="25"/>
      <c r="BY229" s="19"/>
      <c r="BZ229" s="20"/>
      <c r="CA229" s="6"/>
      <c r="CB229" s="6"/>
      <c r="CC229" s="6"/>
      <c r="CD229" s="6"/>
      <c r="CE229" s="6"/>
      <c r="CF229" s="6"/>
      <c r="CG229" s="128"/>
    </row>
    <row r="230" spans="1:85" s="2" customFormat="1" x14ac:dyDescent="0.2">
      <c r="A230" s="114"/>
      <c r="B230" s="114"/>
      <c r="C230" s="114"/>
      <c r="D230" s="114"/>
      <c r="E230" s="7"/>
      <c r="F230" s="7"/>
      <c r="G230" s="7"/>
      <c r="H230" s="13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13"/>
      <c r="AB230" s="6"/>
      <c r="AC230" s="6"/>
      <c r="AD230" s="6"/>
      <c r="AE230" s="6"/>
      <c r="AF230" s="6"/>
      <c r="AG230" s="6"/>
      <c r="AH230" s="6"/>
      <c r="AI230" s="6"/>
      <c r="AJ230" s="9"/>
      <c r="AK230" s="9"/>
      <c r="AL230" s="9"/>
      <c r="AM230" s="9"/>
      <c r="AN230" s="9"/>
      <c r="AO230" s="6"/>
      <c r="AP230" s="6"/>
      <c r="AQ230" s="6"/>
      <c r="AR230" s="6"/>
      <c r="AS230" s="6"/>
      <c r="AT230" s="6"/>
      <c r="AU230" s="6"/>
      <c r="AV230" s="6"/>
      <c r="AW230" s="6"/>
      <c r="AX230" s="113"/>
      <c r="AY230" s="3"/>
      <c r="AZ230" s="3"/>
      <c r="BA230" s="3"/>
      <c r="BB230" s="3"/>
      <c r="BC230" s="4"/>
      <c r="BD230" s="4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25"/>
      <c r="BX230" s="25"/>
      <c r="BY230" s="19"/>
      <c r="BZ230" s="20"/>
      <c r="CA230" s="6"/>
      <c r="CB230" s="6"/>
      <c r="CC230" s="6"/>
      <c r="CD230" s="6"/>
      <c r="CE230" s="6"/>
      <c r="CF230" s="6"/>
      <c r="CG230" s="128"/>
    </row>
    <row r="231" spans="1:85" s="2" customFormat="1" x14ac:dyDescent="0.2">
      <c r="A231" s="114"/>
      <c r="B231" s="114"/>
      <c r="C231" s="114"/>
      <c r="D231" s="114"/>
      <c r="E231" s="7"/>
      <c r="F231" s="7"/>
      <c r="G231" s="7"/>
      <c r="H231" s="13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13"/>
      <c r="AB231" s="6"/>
      <c r="AC231" s="6"/>
      <c r="AD231" s="6"/>
      <c r="AE231" s="6"/>
      <c r="AF231" s="6"/>
      <c r="AG231" s="6"/>
      <c r="AH231" s="6"/>
      <c r="AI231" s="6"/>
      <c r="AJ231" s="9"/>
      <c r="AK231" s="9"/>
      <c r="AL231" s="9"/>
      <c r="AM231" s="9"/>
      <c r="AN231" s="9"/>
      <c r="AO231" s="6"/>
      <c r="AP231" s="6"/>
      <c r="AQ231" s="6"/>
      <c r="AR231" s="6"/>
      <c r="AS231" s="6"/>
      <c r="AT231" s="6"/>
      <c r="AU231" s="6"/>
      <c r="AV231" s="6"/>
      <c r="AW231" s="6"/>
      <c r="AX231" s="113"/>
      <c r="AY231" s="3"/>
      <c r="AZ231" s="3"/>
      <c r="BA231" s="3"/>
      <c r="BB231" s="3"/>
      <c r="BC231" s="4"/>
      <c r="BD231" s="4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25"/>
      <c r="BX231" s="25"/>
      <c r="BY231" s="19"/>
      <c r="BZ231" s="20"/>
      <c r="CA231" s="6"/>
      <c r="CB231" s="6"/>
      <c r="CC231" s="6"/>
      <c r="CD231" s="6"/>
      <c r="CE231" s="6"/>
      <c r="CF231" s="6"/>
      <c r="CG231" s="128"/>
    </row>
    <row r="232" spans="1:85" s="2" customFormat="1" x14ac:dyDescent="0.2">
      <c r="A232" s="114"/>
      <c r="B232" s="114"/>
      <c r="C232" s="114"/>
      <c r="D232" s="114"/>
      <c r="E232" s="7"/>
      <c r="F232" s="7"/>
      <c r="G232" s="7"/>
      <c r="H232" s="13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13"/>
      <c r="AB232" s="6"/>
      <c r="AC232" s="6"/>
      <c r="AD232" s="6"/>
      <c r="AE232" s="6"/>
      <c r="AF232" s="6"/>
      <c r="AG232" s="6"/>
      <c r="AH232" s="6"/>
      <c r="AI232" s="6"/>
      <c r="AJ232" s="9"/>
      <c r="AK232" s="9"/>
      <c r="AL232" s="9"/>
      <c r="AM232" s="9"/>
      <c r="AN232" s="9"/>
      <c r="AO232" s="6"/>
      <c r="AP232" s="6"/>
      <c r="AQ232" s="6"/>
      <c r="AR232" s="6"/>
      <c r="AS232" s="6"/>
      <c r="AT232" s="6"/>
      <c r="AU232" s="6"/>
      <c r="AV232" s="6"/>
      <c r="AW232" s="6"/>
      <c r="AX232" s="113"/>
      <c r="AY232" s="3"/>
      <c r="AZ232" s="3"/>
      <c r="BA232" s="3"/>
      <c r="BB232" s="3"/>
      <c r="BC232" s="4"/>
      <c r="BD232" s="4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25"/>
      <c r="BX232" s="25"/>
      <c r="BY232" s="19"/>
      <c r="BZ232" s="20"/>
      <c r="CA232" s="6"/>
      <c r="CB232" s="6"/>
      <c r="CC232" s="6"/>
      <c r="CD232" s="6"/>
      <c r="CE232" s="6"/>
      <c r="CF232" s="6"/>
      <c r="CG232" s="128"/>
    </row>
    <row r="233" spans="1:85" s="2" customFormat="1" x14ac:dyDescent="0.2">
      <c r="A233" s="114"/>
      <c r="B233" s="114"/>
      <c r="C233" s="114"/>
      <c r="D233" s="114"/>
      <c r="E233" s="7"/>
      <c r="F233" s="7"/>
      <c r="G233" s="7"/>
      <c r="H233" s="13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13"/>
      <c r="AB233" s="6"/>
      <c r="AC233" s="6"/>
      <c r="AD233" s="6"/>
      <c r="AE233" s="6"/>
      <c r="AF233" s="6"/>
      <c r="AG233" s="6"/>
      <c r="AH233" s="6"/>
      <c r="AI233" s="6"/>
      <c r="AJ233" s="9"/>
      <c r="AK233" s="9"/>
      <c r="AL233" s="9"/>
      <c r="AM233" s="9"/>
      <c r="AN233" s="9"/>
      <c r="AO233" s="6"/>
      <c r="AP233" s="6"/>
      <c r="AQ233" s="6"/>
      <c r="AR233" s="6"/>
      <c r="AS233" s="6"/>
      <c r="AT233" s="6"/>
      <c r="AU233" s="6"/>
      <c r="AV233" s="6"/>
      <c r="AW233" s="6"/>
      <c r="AX233" s="113"/>
      <c r="AY233" s="3"/>
      <c r="AZ233" s="3"/>
      <c r="BA233" s="3"/>
      <c r="BB233" s="3"/>
      <c r="BC233" s="4"/>
      <c r="BD233" s="4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25"/>
      <c r="BX233" s="25"/>
      <c r="BY233" s="19"/>
      <c r="BZ233" s="20"/>
      <c r="CA233" s="6"/>
      <c r="CB233" s="6"/>
      <c r="CC233" s="6"/>
      <c r="CD233" s="6"/>
      <c r="CE233" s="6"/>
      <c r="CF233" s="6"/>
      <c r="CG233" s="128"/>
    </row>
    <row r="234" spans="1:85" s="2" customFormat="1" x14ac:dyDescent="0.2">
      <c r="A234" s="114"/>
      <c r="B234" s="114"/>
      <c r="C234" s="114"/>
      <c r="D234" s="114"/>
      <c r="E234" s="7"/>
      <c r="F234" s="7"/>
      <c r="G234" s="7"/>
      <c r="H234" s="13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13"/>
      <c r="AB234" s="6"/>
      <c r="AC234" s="6"/>
      <c r="AD234" s="6"/>
      <c r="AE234" s="6"/>
      <c r="AF234" s="6"/>
      <c r="AG234" s="6"/>
      <c r="AH234" s="6"/>
      <c r="AI234" s="6"/>
      <c r="AJ234" s="9"/>
      <c r="AK234" s="9"/>
      <c r="AL234" s="9"/>
      <c r="AM234" s="9"/>
      <c r="AN234" s="9"/>
      <c r="AO234" s="6"/>
      <c r="AP234" s="6"/>
      <c r="AQ234" s="6"/>
      <c r="AR234" s="6"/>
      <c r="AS234" s="6"/>
      <c r="AT234" s="6"/>
      <c r="AU234" s="6"/>
      <c r="AV234" s="6"/>
      <c r="AW234" s="6"/>
      <c r="AX234" s="113"/>
      <c r="AY234" s="3"/>
      <c r="AZ234" s="3"/>
      <c r="BA234" s="3"/>
      <c r="BB234" s="3"/>
      <c r="BC234" s="4"/>
      <c r="BD234" s="4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25"/>
      <c r="BX234" s="25"/>
      <c r="BY234" s="19"/>
      <c r="BZ234" s="20"/>
      <c r="CA234" s="6"/>
      <c r="CB234" s="6"/>
      <c r="CC234" s="6"/>
      <c r="CD234" s="6"/>
      <c r="CE234" s="6"/>
      <c r="CF234" s="6"/>
      <c r="CG234" s="128"/>
    </row>
    <row r="235" spans="1:85" s="2" customFormat="1" x14ac:dyDescent="0.2">
      <c r="A235" s="114"/>
      <c r="B235" s="114"/>
      <c r="C235" s="114"/>
      <c r="D235" s="114"/>
      <c r="E235" s="7"/>
      <c r="F235" s="7"/>
      <c r="G235" s="7"/>
      <c r="H235" s="13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13"/>
      <c r="AB235" s="6"/>
      <c r="AC235" s="6"/>
      <c r="AD235" s="6"/>
      <c r="AE235" s="6"/>
      <c r="AF235" s="6"/>
      <c r="AG235" s="6"/>
      <c r="AH235" s="6"/>
      <c r="AI235" s="6"/>
      <c r="AJ235" s="9"/>
      <c r="AK235" s="9"/>
      <c r="AL235" s="9"/>
      <c r="AM235" s="9"/>
      <c r="AN235" s="9"/>
      <c r="AO235" s="6"/>
      <c r="AP235" s="6"/>
      <c r="AQ235" s="6"/>
      <c r="AR235" s="6"/>
      <c r="AS235" s="6"/>
      <c r="AT235" s="6"/>
      <c r="AU235" s="6"/>
      <c r="AV235" s="6"/>
      <c r="AW235" s="6"/>
      <c r="AX235" s="113"/>
      <c r="AY235" s="3"/>
      <c r="AZ235" s="3"/>
      <c r="BA235" s="3"/>
      <c r="BB235" s="3"/>
      <c r="BC235" s="4"/>
      <c r="BD235" s="4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25"/>
      <c r="BX235" s="25"/>
      <c r="BY235" s="19"/>
      <c r="BZ235" s="20"/>
      <c r="CA235" s="6"/>
      <c r="CB235" s="6"/>
      <c r="CC235" s="6"/>
      <c r="CD235" s="6"/>
      <c r="CE235" s="6"/>
      <c r="CF235" s="6"/>
      <c r="CG235" s="128"/>
    </row>
    <row r="236" spans="1:85" s="2" customFormat="1" x14ac:dyDescent="0.2">
      <c r="A236" s="114"/>
      <c r="B236" s="114"/>
      <c r="C236" s="114"/>
      <c r="D236" s="114"/>
      <c r="E236" s="7"/>
      <c r="F236" s="7"/>
      <c r="G236" s="7"/>
      <c r="H236" s="13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13"/>
      <c r="AB236" s="6"/>
      <c r="AC236" s="6"/>
      <c r="AD236" s="6"/>
      <c r="AE236" s="6"/>
      <c r="AF236" s="6"/>
      <c r="AG236" s="6"/>
      <c r="AH236" s="6"/>
      <c r="AI236" s="6"/>
      <c r="AJ236" s="9"/>
      <c r="AK236" s="9"/>
      <c r="AL236" s="9"/>
      <c r="AM236" s="9"/>
      <c r="AN236" s="9"/>
      <c r="AO236" s="6"/>
      <c r="AP236" s="6"/>
      <c r="AQ236" s="6"/>
      <c r="AR236" s="6"/>
      <c r="AS236" s="6"/>
      <c r="AT236" s="6"/>
      <c r="AU236" s="6"/>
      <c r="AV236" s="6"/>
      <c r="AW236" s="6"/>
      <c r="AX236" s="113"/>
      <c r="AY236" s="3"/>
      <c r="AZ236" s="3"/>
      <c r="BA236" s="3"/>
      <c r="BB236" s="3"/>
      <c r="BC236" s="4"/>
      <c r="BD236" s="4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25"/>
      <c r="BX236" s="25"/>
      <c r="BY236" s="19"/>
      <c r="BZ236" s="20"/>
      <c r="CA236" s="6"/>
      <c r="CB236" s="6"/>
      <c r="CC236" s="6"/>
      <c r="CD236" s="6"/>
      <c r="CE236" s="6"/>
      <c r="CF236" s="6"/>
      <c r="CG236" s="128"/>
    </row>
    <row r="237" spans="1:85" s="2" customFormat="1" x14ac:dyDescent="0.2">
      <c r="A237" s="114"/>
      <c r="B237" s="114"/>
      <c r="C237" s="114"/>
      <c r="D237" s="114"/>
      <c r="E237" s="7"/>
      <c r="F237" s="7"/>
      <c r="G237" s="7"/>
      <c r="H237" s="13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13"/>
      <c r="AB237" s="6"/>
      <c r="AC237" s="6"/>
      <c r="AD237" s="6"/>
      <c r="AE237" s="6"/>
      <c r="AF237" s="6"/>
      <c r="AG237" s="6"/>
      <c r="AH237" s="6"/>
      <c r="AI237" s="6"/>
      <c r="AJ237" s="9"/>
      <c r="AK237" s="9"/>
      <c r="AL237" s="9"/>
      <c r="AM237" s="9"/>
      <c r="AN237" s="9"/>
      <c r="AO237" s="6"/>
      <c r="AP237" s="6"/>
      <c r="AQ237" s="6"/>
      <c r="AR237" s="6"/>
      <c r="AS237" s="6"/>
      <c r="AT237" s="6"/>
      <c r="AU237" s="6"/>
      <c r="AV237" s="6"/>
      <c r="AW237" s="6"/>
      <c r="AX237" s="113"/>
      <c r="AY237" s="3"/>
      <c r="AZ237" s="3"/>
      <c r="BA237" s="3"/>
      <c r="BB237" s="3"/>
      <c r="BC237" s="4"/>
      <c r="BD237" s="4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25"/>
      <c r="BX237" s="25"/>
      <c r="BY237" s="19"/>
      <c r="BZ237" s="20"/>
      <c r="CA237" s="6"/>
      <c r="CB237" s="6"/>
      <c r="CC237" s="6"/>
      <c r="CD237" s="6"/>
      <c r="CE237" s="6"/>
      <c r="CF237" s="6"/>
      <c r="CG237" s="128"/>
    </row>
    <row r="238" spans="1:85" s="2" customFormat="1" x14ac:dyDescent="0.2">
      <c r="A238" s="114"/>
      <c r="B238" s="114"/>
      <c r="C238" s="114"/>
      <c r="D238" s="114"/>
      <c r="E238" s="7"/>
      <c r="F238" s="7"/>
      <c r="G238" s="7"/>
      <c r="H238" s="13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13"/>
      <c r="AB238" s="6"/>
      <c r="AC238" s="6"/>
      <c r="AD238" s="6"/>
      <c r="AE238" s="6"/>
      <c r="AF238" s="6"/>
      <c r="AG238" s="6"/>
      <c r="AH238" s="6"/>
      <c r="AI238" s="6"/>
      <c r="AJ238" s="9"/>
      <c r="AK238" s="9"/>
      <c r="AL238" s="9"/>
      <c r="AM238" s="9"/>
      <c r="AN238" s="9"/>
      <c r="AO238" s="6"/>
      <c r="AP238" s="6"/>
      <c r="AQ238" s="6"/>
      <c r="AR238" s="6"/>
      <c r="AS238" s="6"/>
      <c r="AT238" s="6"/>
      <c r="AU238" s="6"/>
      <c r="AV238" s="6"/>
      <c r="AW238" s="6"/>
      <c r="AX238" s="113"/>
      <c r="AY238" s="3"/>
      <c r="AZ238" s="3"/>
      <c r="BA238" s="3"/>
      <c r="BB238" s="3"/>
      <c r="BC238" s="4"/>
      <c r="BD238" s="4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25"/>
      <c r="BX238" s="25"/>
      <c r="BY238" s="19"/>
      <c r="BZ238" s="20"/>
      <c r="CA238" s="6"/>
      <c r="CB238" s="6"/>
      <c r="CC238" s="6"/>
      <c r="CD238" s="6"/>
      <c r="CE238" s="6"/>
      <c r="CF238" s="6"/>
      <c r="CG238" s="128"/>
    </row>
    <row r="239" spans="1:85" s="2" customFormat="1" x14ac:dyDescent="0.2">
      <c r="A239" s="114"/>
      <c r="B239" s="114"/>
      <c r="C239" s="114"/>
      <c r="D239" s="114"/>
      <c r="E239" s="7"/>
      <c r="F239" s="7"/>
      <c r="G239" s="7"/>
      <c r="H239" s="13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13"/>
      <c r="AB239" s="6"/>
      <c r="AC239" s="6"/>
      <c r="AD239" s="6"/>
      <c r="AE239" s="6"/>
      <c r="AF239" s="6"/>
      <c r="AG239" s="6"/>
      <c r="AH239" s="6"/>
      <c r="AI239" s="6"/>
      <c r="AJ239" s="9"/>
      <c r="AK239" s="9"/>
      <c r="AL239" s="9"/>
      <c r="AM239" s="9"/>
      <c r="AN239" s="9"/>
      <c r="AO239" s="6"/>
      <c r="AP239" s="6"/>
      <c r="AQ239" s="6"/>
      <c r="AR239" s="6"/>
      <c r="AS239" s="6"/>
      <c r="AT239" s="6"/>
      <c r="AU239" s="6"/>
      <c r="AV239" s="6"/>
      <c r="AW239" s="6"/>
      <c r="AX239" s="113"/>
      <c r="AY239" s="3"/>
      <c r="AZ239" s="3"/>
      <c r="BA239" s="3"/>
      <c r="BB239" s="3"/>
      <c r="BC239" s="4"/>
      <c r="BD239" s="4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25"/>
      <c r="BX239" s="25"/>
      <c r="BY239" s="19"/>
      <c r="BZ239" s="20"/>
      <c r="CA239" s="6"/>
      <c r="CB239" s="6"/>
      <c r="CC239" s="6"/>
      <c r="CD239" s="6"/>
      <c r="CE239" s="6"/>
      <c r="CF239" s="6"/>
      <c r="CG239" s="128"/>
    </row>
    <row r="240" spans="1:85" s="2" customFormat="1" x14ac:dyDescent="0.2">
      <c r="A240" s="114"/>
      <c r="B240" s="114"/>
      <c r="C240" s="114"/>
      <c r="D240" s="114"/>
      <c r="E240" s="7"/>
      <c r="F240" s="7"/>
      <c r="G240" s="7"/>
      <c r="H240" s="13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13"/>
      <c r="AB240" s="6"/>
      <c r="AC240" s="6"/>
      <c r="AD240" s="6"/>
      <c r="AE240" s="6"/>
      <c r="AF240" s="6"/>
      <c r="AG240" s="6"/>
      <c r="AH240" s="6"/>
      <c r="AI240" s="6"/>
      <c r="AJ240" s="9"/>
      <c r="AK240" s="9"/>
      <c r="AL240" s="9"/>
      <c r="AM240" s="9"/>
      <c r="AN240" s="9"/>
      <c r="AO240" s="6"/>
      <c r="AP240" s="6"/>
      <c r="AQ240" s="6"/>
      <c r="AR240" s="6"/>
      <c r="AS240" s="6"/>
      <c r="AT240" s="6"/>
      <c r="AU240" s="6"/>
      <c r="AV240" s="6"/>
      <c r="AW240" s="6"/>
      <c r="AX240" s="113"/>
      <c r="AY240" s="3"/>
      <c r="AZ240" s="3"/>
      <c r="BA240" s="3"/>
      <c r="BB240" s="3"/>
      <c r="BC240" s="4"/>
      <c r="BD240" s="4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25"/>
      <c r="BX240" s="25"/>
      <c r="BY240" s="19"/>
      <c r="BZ240" s="20"/>
      <c r="CA240" s="6"/>
      <c r="CB240" s="6"/>
      <c r="CC240" s="6"/>
      <c r="CD240" s="6"/>
      <c r="CE240" s="6"/>
      <c r="CF240" s="6"/>
      <c r="CG240" s="128"/>
    </row>
    <row r="241" spans="1:85" s="2" customFormat="1" x14ac:dyDescent="0.2">
      <c r="A241" s="114"/>
      <c r="B241" s="114"/>
      <c r="C241" s="114"/>
      <c r="D241" s="114"/>
      <c r="E241" s="7"/>
      <c r="F241" s="7"/>
      <c r="G241" s="7"/>
      <c r="H241" s="13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13"/>
      <c r="AB241" s="6"/>
      <c r="AC241" s="6"/>
      <c r="AD241" s="6"/>
      <c r="AE241" s="6"/>
      <c r="AF241" s="6"/>
      <c r="AG241" s="6"/>
      <c r="AH241" s="6"/>
      <c r="AI241" s="6"/>
      <c r="AJ241" s="9"/>
      <c r="AK241" s="9"/>
      <c r="AL241" s="9"/>
      <c r="AM241" s="9"/>
      <c r="AN241" s="9"/>
      <c r="AO241" s="6"/>
      <c r="AP241" s="6"/>
      <c r="AQ241" s="6"/>
      <c r="AR241" s="6"/>
      <c r="AS241" s="6"/>
      <c r="AT241" s="6"/>
      <c r="AU241" s="6"/>
      <c r="AV241" s="6"/>
      <c r="AW241" s="6"/>
      <c r="AX241" s="113"/>
      <c r="AY241" s="3"/>
      <c r="AZ241" s="3"/>
      <c r="BA241" s="3"/>
      <c r="BB241" s="3"/>
      <c r="BC241" s="4"/>
      <c r="BD241" s="4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25"/>
      <c r="BX241" s="25"/>
      <c r="BY241" s="19"/>
      <c r="BZ241" s="20"/>
      <c r="CA241" s="6"/>
      <c r="CB241" s="6"/>
      <c r="CC241" s="6"/>
      <c r="CD241" s="6"/>
      <c r="CE241" s="6"/>
      <c r="CF241" s="6"/>
      <c r="CG241" s="128"/>
    </row>
    <row r="242" spans="1:85" s="2" customFormat="1" x14ac:dyDescent="0.2">
      <c r="A242" s="114"/>
      <c r="B242" s="114"/>
      <c r="C242" s="114"/>
      <c r="D242" s="114"/>
      <c r="E242" s="7"/>
      <c r="F242" s="7"/>
      <c r="G242" s="7"/>
      <c r="H242" s="13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13"/>
      <c r="AB242" s="6"/>
      <c r="AC242" s="6"/>
      <c r="AD242" s="6"/>
      <c r="AE242" s="6"/>
      <c r="AF242" s="6"/>
      <c r="AG242" s="6"/>
      <c r="AH242" s="6"/>
      <c r="AI242" s="6"/>
      <c r="AJ242" s="9"/>
      <c r="AK242" s="9"/>
      <c r="AL242" s="9"/>
      <c r="AM242" s="9"/>
      <c r="AN242" s="9"/>
      <c r="AO242" s="6"/>
      <c r="AP242" s="6"/>
      <c r="AQ242" s="6"/>
      <c r="AR242" s="6"/>
      <c r="AS242" s="6"/>
      <c r="AT242" s="6"/>
      <c r="AU242" s="6"/>
      <c r="AV242" s="6"/>
      <c r="AW242" s="6"/>
      <c r="AX242" s="113"/>
      <c r="AY242" s="3"/>
      <c r="AZ242" s="3"/>
      <c r="BA242" s="3"/>
      <c r="BB242" s="3"/>
      <c r="BC242" s="4"/>
      <c r="BD242" s="4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25"/>
      <c r="BX242" s="25"/>
      <c r="BY242" s="19"/>
      <c r="BZ242" s="20"/>
      <c r="CA242" s="6"/>
      <c r="CB242" s="6"/>
      <c r="CC242" s="6"/>
      <c r="CD242" s="6"/>
      <c r="CE242" s="6"/>
      <c r="CF242" s="6"/>
      <c r="CG242" s="128"/>
    </row>
    <row r="243" spans="1:85" s="2" customFormat="1" x14ac:dyDescent="0.2">
      <c r="A243" s="114"/>
      <c r="B243" s="114"/>
      <c r="C243" s="114"/>
      <c r="D243" s="114"/>
      <c r="E243" s="7"/>
      <c r="F243" s="7"/>
      <c r="G243" s="7"/>
      <c r="H243" s="13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13"/>
      <c r="AB243" s="6"/>
      <c r="AC243" s="6"/>
      <c r="AD243" s="6"/>
      <c r="AE243" s="6"/>
      <c r="AF243" s="6"/>
      <c r="AG243" s="6"/>
      <c r="AH243" s="6"/>
      <c r="AI243" s="6"/>
      <c r="AJ243" s="9"/>
      <c r="AK243" s="9"/>
      <c r="AL243" s="9"/>
      <c r="AM243" s="9"/>
      <c r="AN243" s="9"/>
      <c r="AO243" s="6"/>
      <c r="AP243" s="6"/>
      <c r="AQ243" s="6"/>
      <c r="AR243" s="6"/>
      <c r="AS243" s="6"/>
      <c r="AT243" s="6"/>
      <c r="AU243" s="6"/>
      <c r="AV243" s="6"/>
      <c r="AW243" s="6"/>
      <c r="AX243" s="113"/>
      <c r="AY243" s="3"/>
      <c r="AZ243" s="3"/>
      <c r="BA243" s="3"/>
      <c r="BB243" s="3"/>
      <c r="BC243" s="4"/>
      <c r="BD243" s="4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25"/>
      <c r="BX243" s="25"/>
      <c r="BY243" s="19"/>
      <c r="BZ243" s="20"/>
      <c r="CA243" s="6"/>
      <c r="CB243" s="6"/>
      <c r="CC243" s="6"/>
      <c r="CD243" s="6"/>
      <c r="CE243" s="6"/>
      <c r="CF243" s="6"/>
      <c r="CG243" s="128"/>
    </row>
    <row r="244" spans="1:85" s="2" customFormat="1" x14ac:dyDescent="0.2">
      <c r="A244" s="114"/>
      <c r="B244" s="114"/>
      <c r="C244" s="114"/>
      <c r="D244" s="114"/>
      <c r="E244" s="7"/>
      <c r="F244" s="7"/>
      <c r="G244" s="7"/>
      <c r="H244" s="13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13"/>
      <c r="AB244" s="6"/>
      <c r="AC244" s="6"/>
      <c r="AD244" s="6"/>
      <c r="AE244" s="6"/>
      <c r="AF244" s="6"/>
      <c r="AG244" s="6"/>
      <c r="AH244" s="6"/>
      <c r="AI244" s="6"/>
      <c r="AJ244" s="9"/>
      <c r="AK244" s="9"/>
      <c r="AL244" s="9"/>
      <c r="AM244" s="9"/>
      <c r="AN244" s="9"/>
      <c r="AO244" s="6"/>
      <c r="AP244" s="6"/>
      <c r="AQ244" s="6"/>
      <c r="AR244" s="6"/>
      <c r="AS244" s="6"/>
      <c r="AT244" s="6"/>
      <c r="AU244" s="6"/>
      <c r="AV244" s="6"/>
      <c r="AW244" s="6"/>
      <c r="AX244" s="113"/>
      <c r="AY244" s="3"/>
      <c r="AZ244" s="3"/>
      <c r="BA244" s="3"/>
      <c r="BB244" s="3"/>
      <c r="BC244" s="4"/>
      <c r="BD244" s="4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25"/>
      <c r="BX244" s="25"/>
      <c r="BY244" s="19"/>
      <c r="BZ244" s="20"/>
      <c r="CA244" s="6"/>
      <c r="CB244" s="6"/>
      <c r="CC244" s="6"/>
      <c r="CD244" s="6"/>
      <c r="CE244" s="6"/>
      <c r="CF244" s="6"/>
      <c r="CG244" s="128"/>
    </row>
    <row r="245" spans="1:85" s="2" customFormat="1" x14ac:dyDescent="0.2">
      <c r="A245" s="114"/>
      <c r="B245" s="114"/>
      <c r="C245" s="114"/>
      <c r="D245" s="114"/>
      <c r="E245" s="7"/>
      <c r="F245" s="7"/>
      <c r="G245" s="7"/>
      <c r="H245" s="13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13"/>
      <c r="AB245" s="6"/>
      <c r="AC245" s="6"/>
      <c r="AD245" s="6"/>
      <c r="AE245" s="6"/>
      <c r="AF245" s="6"/>
      <c r="AG245" s="6"/>
      <c r="AH245" s="6"/>
      <c r="AI245" s="6"/>
      <c r="AJ245" s="9"/>
      <c r="AK245" s="9"/>
      <c r="AL245" s="9"/>
      <c r="AM245" s="9"/>
      <c r="AN245" s="9"/>
      <c r="AO245" s="6"/>
      <c r="AP245" s="6"/>
      <c r="AQ245" s="6"/>
      <c r="AR245" s="6"/>
      <c r="AS245" s="6"/>
      <c r="AT245" s="6"/>
      <c r="AU245" s="6"/>
      <c r="AV245" s="6"/>
      <c r="AW245" s="6"/>
      <c r="AX245" s="113"/>
      <c r="AY245" s="3"/>
      <c r="AZ245" s="3"/>
      <c r="BA245" s="3"/>
      <c r="BB245" s="3"/>
      <c r="BC245" s="4"/>
      <c r="BD245" s="4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25"/>
      <c r="BX245" s="25"/>
      <c r="BY245" s="19"/>
      <c r="BZ245" s="20"/>
      <c r="CA245" s="6"/>
      <c r="CB245" s="6"/>
      <c r="CC245" s="6"/>
      <c r="CD245" s="6"/>
      <c r="CE245" s="6"/>
      <c r="CF245" s="6"/>
      <c r="CG245" s="128"/>
    </row>
    <row r="246" spans="1:85" s="2" customFormat="1" x14ac:dyDescent="0.2">
      <c r="A246" s="114"/>
      <c r="B246" s="114"/>
      <c r="C246" s="114"/>
      <c r="D246" s="114"/>
      <c r="E246" s="7"/>
      <c r="F246" s="7"/>
      <c r="G246" s="7"/>
      <c r="H246" s="13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13"/>
      <c r="AB246" s="6"/>
      <c r="AC246" s="6"/>
      <c r="AD246" s="6"/>
      <c r="AE246" s="6"/>
      <c r="AF246" s="6"/>
      <c r="AG246" s="6"/>
      <c r="AH246" s="6"/>
      <c r="AI246" s="6"/>
      <c r="AJ246" s="9"/>
      <c r="AK246" s="9"/>
      <c r="AL246" s="9"/>
      <c r="AM246" s="9"/>
      <c r="AN246" s="9"/>
      <c r="AO246" s="6"/>
      <c r="AP246" s="6"/>
      <c r="AQ246" s="6"/>
      <c r="AR246" s="6"/>
      <c r="AS246" s="6"/>
      <c r="AT246" s="6"/>
      <c r="AU246" s="6"/>
      <c r="AV246" s="6"/>
      <c r="AW246" s="6"/>
      <c r="AX246" s="113"/>
      <c r="AY246" s="3"/>
      <c r="AZ246" s="3"/>
      <c r="BA246" s="3"/>
      <c r="BB246" s="3"/>
      <c r="BC246" s="4"/>
      <c r="BD246" s="4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25"/>
      <c r="BX246" s="25"/>
      <c r="BY246" s="19"/>
      <c r="BZ246" s="20"/>
      <c r="CA246" s="6"/>
      <c r="CB246" s="6"/>
      <c r="CC246" s="6"/>
      <c r="CD246" s="6"/>
      <c r="CE246" s="6"/>
      <c r="CF246" s="6"/>
      <c r="CG246" s="128"/>
    </row>
    <row r="247" spans="1:85" s="2" customFormat="1" x14ac:dyDescent="0.2">
      <c r="A247" s="114"/>
      <c r="B247" s="114"/>
      <c r="C247" s="114"/>
      <c r="D247" s="114"/>
      <c r="E247" s="7"/>
      <c r="F247" s="7"/>
      <c r="G247" s="7"/>
      <c r="H247" s="13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113"/>
      <c r="AB247" s="6"/>
      <c r="AC247" s="6"/>
      <c r="AD247" s="6"/>
      <c r="AE247" s="6"/>
      <c r="AF247" s="6"/>
      <c r="AG247" s="6"/>
      <c r="AH247" s="6"/>
      <c r="AI247" s="6"/>
      <c r="AJ247" s="9"/>
      <c r="AK247" s="9"/>
      <c r="AL247" s="9"/>
      <c r="AM247" s="9"/>
      <c r="AN247" s="9"/>
      <c r="AO247" s="6"/>
      <c r="AP247" s="6"/>
      <c r="AQ247" s="6"/>
      <c r="AR247" s="6"/>
      <c r="AS247" s="6"/>
      <c r="AT247" s="6"/>
      <c r="AU247" s="6"/>
      <c r="AV247" s="6"/>
      <c r="AW247" s="6"/>
      <c r="AX247" s="113"/>
      <c r="AY247" s="3"/>
      <c r="AZ247" s="3"/>
      <c r="BA247" s="3"/>
      <c r="BB247" s="3"/>
      <c r="BC247" s="4"/>
      <c r="BD247" s="4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25"/>
      <c r="BX247" s="25"/>
      <c r="BY247" s="19"/>
      <c r="BZ247" s="20"/>
      <c r="CA247" s="6"/>
      <c r="CB247" s="6"/>
      <c r="CC247" s="6"/>
      <c r="CD247" s="6"/>
      <c r="CE247" s="6"/>
      <c r="CF247" s="6"/>
      <c r="CG247" s="128"/>
    </row>
    <row r="248" spans="1:85" s="2" customFormat="1" x14ac:dyDescent="0.2">
      <c r="A248" s="114"/>
      <c r="B248" s="114"/>
      <c r="C248" s="114"/>
      <c r="D248" s="114"/>
      <c r="E248" s="7"/>
      <c r="F248" s="7"/>
      <c r="G248" s="7"/>
      <c r="H248" s="13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13"/>
      <c r="AB248" s="6"/>
      <c r="AC248" s="6"/>
      <c r="AD248" s="6"/>
      <c r="AE248" s="6"/>
      <c r="AF248" s="6"/>
      <c r="AG248" s="6"/>
      <c r="AH248" s="6"/>
      <c r="AI248" s="6"/>
      <c r="AJ248" s="9"/>
      <c r="AK248" s="9"/>
      <c r="AL248" s="9"/>
      <c r="AM248" s="9"/>
      <c r="AN248" s="9"/>
      <c r="AO248" s="6"/>
      <c r="AP248" s="6"/>
      <c r="AQ248" s="6"/>
      <c r="AR248" s="6"/>
      <c r="AS248" s="6"/>
      <c r="AT248" s="6"/>
      <c r="AU248" s="6"/>
      <c r="AV248" s="6"/>
      <c r="AW248" s="6"/>
      <c r="AX248" s="113"/>
      <c r="AY248" s="3"/>
      <c r="AZ248" s="3"/>
      <c r="BA248" s="3"/>
      <c r="BB248" s="3"/>
      <c r="BC248" s="4"/>
      <c r="BD248" s="4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25"/>
      <c r="BX248" s="25"/>
      <c r="BY248" s="19"/>
      <c r="BZ248" s="20"/>
      <c r="CA248" s="6"/>
      <c r="CB248" s="6"/>
      <c r="CC248" s="6"/>
      <c r="CD248" s="6"/>
      <c r="CE248" s="6"/>
      <c r="CF248" s="6"/>
      <c r="CG248" s="128"/>
    </row>
    <row r="249" spans="1:85" s="2" customFormat="1" x14ac:dyDescent="0.2">
      <c r="A249" s="114"/>
      <c r="B249" s="114"/>
      <c r="C249" s="114"/>
      <c r="D249" s="114"/>
      <c r="E249" s="7"/>
      <c r="F249" s="7"/>
      <c r="G249" s="7"/>
      <c r="H249" s="13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13"/>
      <c r="AB249" s="6"/>
      <c r="AC249" s="6"/>
      <c r="AD249" s="6"/>
      <c r="AE249" s="6"/>
      <c r="AF249" s="6"/>
      <c r="AG249" s="6"/>
      <c r="AH249" s="6"/>
      <c r="AI249" s="6"/>
      <c r="AJ249" s="9"/>
      <c r="AK249" s="9"/>
      <c r="AL249" s="9"/>
      <c r="AM249" s="9"/>
      <c r="AN249" s="9"/>
      <c r="AO249" s="6"/>
      <c r="AP249" s="6"/>
      <c r="AQ249" s="6"/>
      <c r="AR249" s="6"/>
      <c r="AS249" s="6"/>
      <c r="AT249" s="6"/>
      <c r="AU249" s="6"/>
      <c r="AV249" s="6"/>
      <c r="AW249" s="6"/>
      <c r="AX249" s="113"/>
      <c r="AY249" s="3"/>
      <c r="AZ249" s="3"/>
      <c r="BA249" s="3"/>
      <c r="BB249" s="3"/>
      <c r="BC249" s="4"/>
      <c r="BD249" s="4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25"/>
      <c r="BX249" s="25"/>
      <c r="BY249" s="19"/>
      <c r="BZ249" s="20"/>
      <c r="CA249" s="6"/>
      <c r="CB249" s="6"/>
      <c r="CC249" s="6"/>
      <c r="CD249" s="6"/>
      <c r="CE249" s="6"/>
      <c r="CF249" s="6"/>
      <c r="CG249" s="128"/>
    </row>
    <row r="250" spans="1:85" s="2" customFormat="1" x14ac:dyDescent="0.2">
      <c r="A250" s="114"/>
      <c r="B250" s="114"/>
      <c r="C250" s="114"/>
      <c r="D250" s="114"/>
      <c r="E250" s="7"/>
      <c r="F250" s="7"/>
      <c r="G250" s="7"/>
      <c r="H250" s="13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113"/>
      <c r="AB250" s="6"/>
      <c r="AC250" s="6"/>
      <c r="AD250" s="6"/>
      <c r="AE250" s="6"/>
      <c r="AF250" s="6"/>
      <c r="AG250" s="6"/>
      <c r="AH250" s="6"/>
      <c r="AI250" s="6"/>
      <c r="AJ250" s="9"/>
      <c r="AK250" s="9"/>
      <c r="AL250" s="9"/>
      <c r="AM250" s="9"/>
      <c r="AN250" s="9"/>
      <c r="AO250" s="6"/>
      <c r="AP250" s="6"/>
      <c r="AQ250" s="6"/>
      <c r="AR250" s="6"/>
      <c r="AS250" s="6"/>
      <c r="AT250" s="6"/>
      <c r="AU250" s="6"/>
      <c r="AV250" s="6"/>
      <c r="AW250" s="6"/>
      <c r="AX250" s="113"/>
      <c r="AY250" s="3"/>
      <c r="AZ250" s="3"/>
      <c r="BA250" s="3"/>
      <c r="BB250" s="3"/>
      <c r="BC250" s="4"/>
      <c r="BD250" s="4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25"/>
      <c r="BX250" s="25"/>
      <c r="BY250" s="19"/>
      <c r="BZ250" s="20"/>
      <c r="CA250" s="6"/>
      <c r="CB250" s="6"/>
      <c r="CC250" s="6"/>
      <c r="CD250" s="6"/>
      <c r="CE250" s="6"/>
      <c r="CF250" s="6"/>
      <c r="CG250" s="128"/>
    </row>
    <row r="251" spans="1:85" s="2" customFormat="1" x14ac:dyDescent="0.2">
      <c r="A251" s="114"/>
      <c r="B251" s="114"/>
      <c r="C251" s="114"/>
      <c r="D251" s="114"/>
      <c r="E251" s="7"/>
      <c r="F251" s="7"/>
      <c r="G251" s="7"/>
      <c r="H251" s="13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113"/>
      <c r="AB251" s="6"/>
      <c r="AC251" s="6"/>
      <c r="AD251" s="6"/>
      <c r="AE251" s="6"/>
      <c r="AF251" s="6"/>
      <c r="AG251" s="6"/>
      <c r="AH251" s="6"/>
      <c r="AI251" s="6"/>
      <c r="AJ251" s="9"/>
      <c r="AK251" s="9"/>
      <c r="AL251" s="9"/>
      <c r="AM251" s="9"/>
      <c r="AN251" s="9"/>
      <c r="AO251" s="6"/>
      <c r="AP251" s="6"/>
      <c r="AQ251" s="6"/>
      <c r="AR251" s="6"/>
      <c r="AS251" s="6"/>
      <c r="AT251" s="6"/>
      <c r="AU251" s="6"/>
      <c r="AV251" s="6"/>
      <c r="AW251" s="6"/>
      <c r="AX251" s="113"/>
      <c r="AY251" s="3"/>
      <c r="AZ251" s="3"/>
      <c r="BA251" s="3"/>
      <c r="BB251" s="3"/>
      <c r="BC251" s="4"/>
      <c r="BD251" s="4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25"/>
      <c r="BX251" s="25"/>
      <c r="BY251" s="19"/>
      <c r="BZ251" s="20"/>
      <c r="CA251" s="6"/>
      <c r="CB251" s="6"/>
      <c r="CC251" s="6"/>
      <c r="CD251" s="6"/>
      <c r="CE251" s="6"/>
      <c r="CF251" s="6"/>
      <c r="CG251" s="128"/>
    </row>
    <row r="252" spans="1:85" s="2" customFormat="1" x14ac:dyDescent="0.2">
      <c r="A252" s="114"/>
      <c r="B252" s="114"/>
      <c r="C252" s="114"/>
      <c r="D252" s="114"/>
      <c r="E252" s="7"/>
      <c r="F252" s="7"/>
      <c r="G252" s="7"/>
      <c r="H252" s="13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113"/>
      <c r="AB252" s="6"/>
      <c r="AC252" s="6"/>
      <c r="AD252" s="6"/>
      <c r="AE252" s="6"/>
      <c r="AF252" s="6"/>
      <c r="AG252" s="6"/>
      <c r="AH252" s="6"/>
      <c r="AI252" s="6"/>
      <c r="AJ252" s="9"/>
      <c r="AK252" s="9"/>
      <c r="AL252" s="9"/>
      <c r="AM252" s="9"/>
      <c r="AN252" s="9"/>
      <c r="AO252" s="6"/>
      <c r="AP252" s="6"/>
      <c r="AQ252" s="6"/>
      <c r="AR252" s="6"/>
      <c r="AS252" s="6"/>
      <c r="AT252" s="6"/>
      <c r="AU252" s="6"/>
      <c r="AV252" s="6"/>
      <c r="AW252" s="6"/>
      <c r="AX252" s="113"/>
      <c r="AY252" s="3"/>
      <c r="AZ252" s="3"/>
      <c r="BA252" s="3"/>
      <c r="BB252" s="3"/>
      <c r="BC252" s="4"/>
      <c r="BD252" s="4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25"/>
      <c r="BX252" s="25"/>
      <c r="BY252" s="19"/>
      <c r="BZ252" s="20"/>
      <c r="CA252" s="6"/>
      <c r="CB252" s="6"/>
      <c r="CC252" s="6"/>
      <c r="CD252" s="6"/>
      <c r="CE252" s="6"/>
      <c r="CF252" s="6"/>
      <c r="CG252" s="128"/>
    </row>
    <row r="253" spans="1:85" s="2" customFormat="1" x14ac:dyDescent="0.2">
      <c r="A253" s="114"/>
      <c r="B253" s="114"/>
      <c r="C253" s="114"/>
      <c r="D253" s="114"/>
      <c r="E253" s="7"/>
      <c r="F253" s="7"/>
      <c r="G253" s="7"/>
      <c r="H253" s="13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113"/>
      <c r="AB253" s="6"/>
      <c r="AC253" s="6"/>
      <c r="AD253" s="6"/>
      <c r="AE253" s="6"/>
      <c r="AF253" s="6"/>
      <c r="AG253" s="6"/>
      <c r="AH253" s="6"/>
      <c r="AI253" s="6"/>
      <c r="AJ253" s="9"/>
      <c r="AK253" s="9"/>
      <c r="AL253" s="9"/>
      <c r="AM253" s="9"/>
      <c r="AN253" s="9"/>
      <c r="AO253" s="6"/>
      <c r="AP253" s="6"/>
      <c r="AQ253" s="6"/>
      <c r="AR253" s="6"/>
      <c r="AS253" s="6"/>
      <c r="AT253" s="6"/>
      <c r="AU253" s="6"/>
      <c r="AV253" s="6"/>
      <c r="AW253" s="6"/>
      <c r="AX253" s="113"/>
      <c r="AY253" s="3"/>
      <c r="AZ253" s="3"/>
      <c r="BA253" s="3"/>
      <c r="BB253" s="3"/>
      <c r="BC253" s="4"/>
      <c r="BD253" s="4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25"/>
      <c r="BX253" s="25"/>
      <c r="BY253" s="19"/>
      <c r="BZ253" s="20"/>
      <c r="CA253" s="6"/>
      <c r="CB253" s="6"/>
      <c r="CC253" s="6"/>
      <c r="CD253" s="6"/>
      <c r="CE253" s="6"/>
      <c r="CF253" s="6"/>
      <c r="CG253" s="128"/>
    </row>
    <row r="254" spans="1:85" s="2" customFormat="1" x14ac:dyDescent="0.2">
      <c r="A254" s="114"/>
      <c r="B254" s="114"/>
      <c r="C254" s="114"/>
      <c r="D254" s="114"/>
      <c r="E254" s="7"/>
      <c r="F254" s="7"/>
      <c r="G254" s="7"/>
      <c r="H254" s="13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113"/>
      <c r="AB254" s="6"/>
      <c r="AC254" s="6"/>
      <c r="AD254" s="6"/>
      <c r="AE254" s="6"/>
      <c r="AF254" s="6"/>
      <c r="AG254" s="6"/>
      <c r="AH254" s="6"/>
      <c r="AI254" s="6"/>
      <c r="AJ254" s="9"/>
      <c r="AK254" s="9"/>
      <c r="AL254" s="9"/>
      <c r="AM254" s="9"/>
      <c r="AN254" s="9"/>
      <c r="AO254" s="6"/>
      <c r="AP254" s="6"/>
      <c r="AQ254" s="6"/>
      <c r="AR254" s="6"/>
      <c r="AS254" s="6"/>
      <c r="AT254" s="6"/>
      <c r="AU254" s="6"/>
      <c r="AV254" s="6"/>
      <c r="AW254" s="6"/>
      <c r="AX254" s="113"/>
      <c r="AY254" s="3"/>
      <c r="AZ254" s="3"/>
      <c r="BA254" s="3"/>
      <c r="BB254" s="3"/>
      <c r="BC254" s="4"/>
      <c r="BD254" s="4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25"/>
      <c r="BX254" s="25"/>
      <c r="BY254" s="19"/>
      <c r="BZ254" s="20"/>
      <c r="CA254" s="6"/>
      <c r="CB254" s="6"/>
      <c r="CC254" s="6"/>
      <c r="CD254" s="6"/>
      <c r="CE254" s="6"/>
      <c r="CF254" s="6"/>
      <c r="CG254" s="128"/>
    </row>
    <row r="255" spans="1:85" s="2" customFormat="1" x14ac:dyDescent="0.2">
      <c r="A255" s="114"/>
      <c r="B255" s="114"/>
      <c r="C255" s="114"/>
      <c r="D255" s="114"/>
      <c r="E255" s="7"/>
      <c r="F255" s="7"/>
      <c r="G255" s="7"/>
      <c r="H255" s="13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113"/>
      <c r="AB255" s="6"/>
      <c r="AC255" s="6"/>
      <c r="AD255" s="6"/>
      <c r="AE255" s="6"/>
      <c r="AF255" s="6"/>
      <c r="AG255" s="6"/>
      <c r="AH255" s="6"/>
      <c r="AI255" s="6"/>
      <c r="AJ255" s="9"/>
      <c r="AK255" s="9"/>
      <c r="AL255" s="9"/>
      <c r="AM255" s="9"/>
      <c r="AN255" s="9"/>
      <c r="AO255" s="6"/>
      <c r="AP255" s="6"/>
      <c r="AQ255" s="6"/>
      <c r="AR255" s="6"/>
      <c r="AS255" s="6"/>
      <c r="AT255" s="6"/>
      <c r="AU255" s="6"/>
      <c r="AV255" s="6"/>
      <c r="AW255" s="6"/>
      <c r="AX255" s="113"/>
      <c r="AY255" s="3"/>
      <c r="AZ255" s="3"/>
      <c r="BA255" s="3"/>
      <c r="BB255" s="3"/>
      <c r="BC255" s="4"/>
      <c r="BD255" s="4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25"/>
      <c r="BX255" s="25"/>
      <c r="BY255" s="19"/>
      <c r="BZ255" s="20"/>
      <c r="CA255" s="6"/>
      <c r="CB255" s="6"/>
      <c r="CC255" s="6"/>
      <c r="CD255" s="6"/>
      <c r="CE255" s="6"/>
      <c r="CF255" s="6"/>
      <c r="CG255" s="128"/>
    </row>
    <row r="256" spans="1:85" s="2" customFormat="1" x14ac:dyDescent="0.2">
      <c r="A256" s="114"/>
      <c r="B256" s="114"/>
      <c r="C256" s="114"/>
      <c r="D256" s="114"/>
      <c r="E256" s="7"/>
      <c r="F256" s="7"/>
      <c r="G256" s="7"/>
      <c r="H256" s="13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113"/>
      <c r="AB256" s="6"/>
      <c r="AC256" s="6"/>
      <c r="AD256" s="6"/>
      <c r="AE256" s="6"/>
      <c r="AF256" s="6"/>
      <c r="AG256" s="6"/>
      <c r="AH256" s="6"/>
      <c r="AI256" s="6"/>
      <c r="AJ256" s="9"/>
      <c r="AK256" s="9"/>
      <c r="AL256" s="9"/>
      <c r="AM256" s="9"/>
      <c r="AN256" s="9"/>
      <c r="AO256" s="6"/>
      <c r="AP256" s="6"/>
      <c r="AQ256" s="6"/>
      <c r="AR256" s="6"/>
      <c r="AS256" s="6"/>
      <c r="AT256" s="6"/>
      <c r="AU256" s="6"/>
      <c r="AV256" s="6"/>
      <c r="AW256" s="6"/>
      <c r="AX256" s="113"/>
      <c r="AY256" s="3"/>
      <c r="AZ256" s="3"/>
      <c r="BA256" s="3"/>
      <c r="BB256" s="3"/>
      <c r="BC256" s="4"/>
      <c r="BD256" s="4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25"/>
      <c r="BX256" s="25"/>
      <c r="BY256" s="19"/>
      <c r="BZ256" s="20"/>
      <c r="CA256" s="6"/>
      <c r="CB256" s="6"/>
      <c r="CC256" s="6"/>
      <c r="CD256" s="6"/>
      <c r="CE256" s="6"/>
      <c r="CF256" s="6"/>
      <c r="CG256" s="128"/>
    </row>
    <row r="257" spans="1:85" s="2" customFormat="1" x14ac:dyDescent="0.2">
      <c r="A257" s="114"/>
      <c r="B257" s="114"/>
      <c r="C257" s="114"/>
      <c r="D257" s="114"/>
      <c r="E257" s="7"/>
      <c r="F257" s="7"/>
      <c r="G257" s="7"/>
      <c r="H257" s="13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113"/>
      <c r="AB257" s="6"/>
      <c r="AC257" s="6"/>
      <c r="AD257" s="6"/>
      <c r="AE257" s="6"/>
      <c r="AF257" s="6"/>
      <c r="AG257" s="6"/>
      <c r="AH257" s="6"/>
      <c r="AI257" s="6"/>
      <c r="AJ257" s="9"/>
      <c r="AK257" s="9"/>
      <c r="AL257" s="9"/>
      <c r="AM257" s="9"/>
      <c r="AN257" s="9"/>
      <c r="AO257" s="6"/>
      <c r="AP257" s="6"/>
      <c r="AQ257" s="6"/>
      <c r="AR257" s="6"/>
      <c r="AS257" s="6"/>
      <c r="AT257" s="6"/>
      <c r="AU257" s="6"/>
      <c r="AV257" s="6"/>
      <c r="AW257" s="6"/>
      <c r="AX257" s="113"/>
      <c r="AY257" s="3"/>
      <c r="AZ257" s="3"/>
      <c r="BA257" s="3"/>
      <c r="BB257" s="3"/>
      <c r="BC257" s="4"/>
      <c r="BD257" s="4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25"/>
      <c r="BX257" s="25"/>
      <c r="BY257" s="19"/>
      <c r="BZ257" s="20"/>
      <c r="CA257" s="6"/>
      <c r="CB257" s="6"/>
      <c r="CC257" s="6"/>
      <c r="CD257" s="6"/>
      <c r="CE257" s="6"/>
      <c r="CF257" s="6"/>
      <c r="CG257" s="128"/>
    </row>
    <row r="258" spans="1:85" s="2" customFormat="1" x14ac:dyDescent="0.2">
      <c r="A258" s="114"/>
      <c r="B258" s="114"/>
      <c r="C258" s="114"/>
      <c r="D258" s="114"/>
      <c r="E258" s="7"/>
      <c r="F258" s="7"/>
      <c r="G258" s="7"/>
      <c r="H258" s="13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113"/>
      <c r="AB258" s="6"/>
      <c r="AC258" s="6"/>
      <c r="AD258" s="6"/>
      <c r="AE258" s="6"/>
      <c r="AF258" s="6"/>
      <c r="AG258" s="6"/>
      <c r="AH258" s="6"/>
      <c r="AI258" s="6"/>
      <c r="AJ258" s="9"/>
      <c r="AK258" s="9"/>
      <c r="AL258" s="9"/>
      <c r="AM258" s="9"/>
      <c r="AN258" s="9"/>
      <c r="AO258" s="6"/>
      <c r="AP258" s="6"/>
      <c r="AQ258" s="6"/>
      <c r="AR258" s="6"/>
      <c r="AS258" s="6"/>
      <c r="AT258" s="6"/>
      <c r="AU258" s="6"/>
      <c r="AV258" s="6"/>
      <c r="AW258" s="6"/>
      <c r="AX258" s="113"/>
      <c r="AY258" s="3"/>
      <c r="AZ258" s="3"/>
      <c r="BA258" s="3"/>
      <c r="BB258" s="3"/>
      <c r="BC258" s="4"/>
      <c r="BD258" s="4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25"/>
      <c r="BX258" s="25"/>
      <c r="BY258" s="19"/>
      <c r="BZ258" s="20"/>
      <c r="CA258" s="6"/>
      <c r="CB258" s="6"/>
      <c r="CC258" s="6"/>
      <c r="CD258" s="6"/>
      <c r="CE258" s="6"/>
      <c r="CF258" s="6"/>
      <c r="CG258" s="128"/>
    </row>
    <row r="259" spans="1:85" s="2" customFormat="1" x14ac:dyDescent="0.2">
      <c r="A259" s="114"/>
      <c r="B259" s="114"/>
      <c r="C259" s="114"/>
      <c r="D259" s="114"/>
      <c r="E259" s="7"/>
      <c r="F259" s="7"/>
      <c r="G259" s="7"/>
      <c r="H259" s="13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113"/>
      <c r="AB259" s="6"/>
      <c r="AC259" s="6"/>
      <c r="AD259" s="6"/>
      <c r="AE259" s="6"/>
      <c r="AF259" s="6"/>
      <c r="AG259" s="6"/>
      <c r="AH259" s="6"/>
      <c r="AI259" s="6"/>
      <c r="AJ259" s="9"/>
      <c r="AK259" s="9"/>
      <c r="AL259" s="9"/>
      <c r="AM259" s="9"/>
      <c r="AN259" s="9"/>
      <c r="AO259" s="6"/>
      <c r="AP259" s="6"/>
      <c r="AQ259" s="6"/>
      <c r="AR259" s="6"/>
      <c r="AS259" s="6"/>
      <c r="AT259" s="6"/>
      <c r="AU259" s="6"/>
      <c r="AV259" s="6"/>
      <c r="AW259" s="6"/>
      <c r="AX259" s="113"/>
      <c r="AY259" s="3"/>
      <c r="AZ259" s="3"/>
      <c r="BA259" s="3"/>
      <c r="BB259" s="3"/>
      <c r="BC259" s="4"/>
      <c r="BD259" s="4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25"/>
      <c r="BX259" s="25"/>
      <c r="BY259" s="19"/>
      <c r="BZ259" s="20"/>
      <c r="CA259" s="6"/>
      <c r="CB259" s="6"/>
      <c r="CC259" s="6"/>
      <c r="CD259" s="6"/>
      <c r="CE259" s="6"/>
      <c r="CF259" s="6"/>
      <c r="CG259" s="128"/>
    </row>
    <row r="260" spans="1:85" s="2" customFormat="1" x14ac:dyDescent="0.2">
      <c r="A260" s="114"/>
      <c r="B260" s="114"/>
      <c r="C260" s="114"/>
      <c r="D260" s="114"/>
      <c r="E260" s="7"/>
      <c r="F260" s="7"/>
      <c r="G260" s="7"/>
      <c r="H260" s="13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113"/>
      <c r="AB260" s="6"/>
      <c r="AC260" s="6"/>
      <c r="AD260" s="6"/>
      <c r="AE260" s="6"/>
      <c r="AF260" s="6"/>
      <c r="AG260" s="6"/>
      <c r="AH260" s="6"/>
      <c r="AI260" s="6"/>
      <c r="AJ260" s="9"/>
      <c r="AK260" s="9"/>
      <c r="AL260" s="9"/>
      <c r="AM260" s="9"/>
      <c r="AN260" s="9"/>
      <c r="AO260" s="6"/>
      <c r="AP260" s="6"/>
      <c r="AQ260" s="6"/>
      <c r="AR260" s="6"/>
      <c r="AS260" s="6"/>
      <c r="AT260" s="6"/>
      <c r="AU260" s="6"/>
      <c r="AV260" s="6"/>
      <c r="AW260" s="6"/>
      <c r="AX260" s="113"/>
      <c r="AY260" s="3"/>
      <c r="AZ260" s="3"/>
      <c r="BA260" s="3"/>
      <c r="BB260" s="3"/>
      <c r="BC260" s="4"/>
      <c r="BD260" s="4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25"/>
      <c r="BX260" s="25"/>
      <c r="BY260" s="19"/>
      <c r="BZ260" s="20"/>
      <c r="CA260" s="6"/>
      <c r="CB260" s="6"/>
      <c r="CC260" s="6"/>
      <c r="CD260" s="6"/>
      <c r="CE260" s="6"/>
      <c r="CF260" s="6"/>
      <c r="CG260" s="128"/>
    </row>
    <row r="261" spans="1:85" s="2" customFormat="1" x14ac:dyDescent="0.2">
      <c r="A261" s="114"/>
      <c r="B261" s="114"/>
      <c r="C261" s="114"/>
      <c r="D261" s="114"/>
      <c r="E261" s="7"/>
      <c r="F261" s="7"/>
      <c r="G261" s="7"/>
      <c r="H261" s="13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113"/>
      <c r="AB261" s="6"/>
      <c r="AC261" s="6"/>
      <c r="AD261" s="6"/>
      <c r="AE261" s="6"/>
      <c r="AF261" s="6"/>
      <c r="AG261" s="6"/>
      <c r="AH261" s="6"/>
      <c r="AI261" s="6"/>
      <c r="AJ261" s="9"/>
      <c r="AK261" s="9"/>
      <c r="AL261" s="9"/>
      <c r="AM261" s="9"/>
      <c r="AN261" s="9"/>
      <c r="AO261" s="6"/>
      <c r="AP261" s="6"/>
      <c r="AQ261" s="6"/>
      <c r="AR261" s="6"/>
      <c r="AS261" s="6"/>
      <c r="AT261" s="6"/>
      <c r="AU261" s="6"/>
      <c r="AV261" s="6"/>
      <c r="AW261" s="6"/>
      <c r="AX261" s="113"/>
      <c r="AY261" s="3"/>
      <c r="AZ261" s="3"/>
      <c r="BA261" s="3"/>
      <c r="BB261" s="3"/>
      <c r="BC261" s="4"/>
      <c r="BD261" s="4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25"/>
      <c r="BX261" s="25"/>
      <c r="BY261" s="19"/>
      <c r="BZ261" s="20"/>
      <c r="CA261" s="6"/>
      <c r="CB261" s="6"/>
      <c r="CC261" s="6"/>
      <c r="CD261" s="6"/>
      <c r="CE261" s="6"/>
      <c r="CF261" s="6"/>
      <c r="CG261" s="128"/>
    </row>
    <row r="262" spans="1:85" s="2" customFormat="1" x14ac:dyDescent="0.2">
      <c r="A262" s="114"/>
      <c r="B262" s="114"/>
      <c r="C262" s="114"/>
      <c r="D262" s="114"/>
      <c r="E262" s="7"/>
      <c r="F262" s="7"/>
      <c r="G262" s="7"/>
      <c r="H262" s="13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113"/>
      <c r="AB262" s="6"/>
      <c r="AC262" s="6"/>
      <c r="AD262" s="6"/>
      <c r="AE262" s="6"/>
      <c r="AF262" s="6"/>
      <c r="AG262" s="6"/>
      <c r="AH262" s="6"/>
      <c r="AI262" s="6"/>
      <c r="AJ262" s="9"/>
      <c r="AK262" s="9"/>
      <c r="AL262" s="9"/>
      <c r="AM262" s="9"/>
      <c r="AN262" s="9"/>
      <c r="AO262" s="6"/>
      <c r="AP262" s="6"/>
      <c r="AQ262" s="6"/>
      <c r="AR262" s="6"/>
      <c r="AS262" s="6"/>
      <c r="AT262" s="6"/>
      <c r="AU262" s="6"/>
      <c r="AV262" s="6"/>
      <c r="AW262" s="6"/>
      <c r="AX262" s="113"/>
      <c r="AY262" s="3"/>
      <c r="AZ262" s="3"/>
      <c r="BA262" s="3"/>
      <c r="BB262" s="3"/>
      <c r="BC262" s="4"/>
      <c r="BD262" s="4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25"/>
      <c r="BX262" s="25"/>
      <c r="BY262" s="19"/>
      <c r="BZ262" s="20"/>
      <c r="CA262" s="6"/>
      <c r="CB262" s="6"/>
      <c r="CC262" s="6"/>
      <c r="CD262" s="6"/>
      <c r="CE262" s="6"/>
      <c r="CF262" s="6"/>
      <c r="CG262" s="128"/>
    </row>
    <row r="263" spans="1:85" s="2" customFormat="1" x14ac:dyDescent="0.2">
      <c r="A263" s="114"/>
      <c r="B263" s="114"/>
      <c r="C263" s="114"/>
      <c r="D263" s="114"/>
      <c r="E263" s="7"/>
      <c r="F263" s="7"/>
      <c r="G263" s="7"/>
      <c r="H263" s="13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113"/>
      <c r="AB263" s="6"/>
      <c r="AC263" s="6"/>
      <c r="AD263" s="6"/>
      <c r="AE263" s="6"/>
      <c r="AF263" s="6"/>
      <c r="AG263" s="6"/>
      <c r="AH263" s="6"/>
      <c r="AI263" s="6"/>
      <c r="AJ263" s="9"/>
      <c r="AK263" s="9"/>
      <c r="AL263" s="9"/>
      <c r="AM263" s="9"/>
      <c r="AN263" s="9"/>
      <c r="AO263" s="6"/>
      <c r="AP263" s="6"/>
      <c r="AQ263" s="6"/>
      <c r="AR263" s="6"/>
      <c r="AS263" s="6"/>
      <c r="AT263" s="6"/>
      <c r="AU263" s="6"/>
      <c r="AV263" s="6"/>
      <c r="AW263" s="6"/>
      <c r="AX263" s="113"/>
      <c r="AY263" s="3"/>
      <c r="AZ263" s="3"/>
      <c r="BA263" s="3"/>
      <c r="BB263" s="3"/>
      <c r="BC263" s="4"/>
      <c r="BD263" s="4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25"/>
      <c r="BX263" s="25"/>
      <c r="BY263" s="19"/>
      <c r="BZ263" s="20"/>
      <c r="CA263" s="6"/>
      <c r="CB263" s="6"/>
      <c r="CC263" s="6"/>
      <c r="CD263" s="6"/>
      <c r="CE263" s="6"/>
      <c r="CF263" s="6"/>
      <c r="CG263" s="128"/>
    </row>
    <row r="264" spans="1:85" s="2" customFormat="1" x14ac:dyDescent="0.2">
      <c r="A264" s="114"/>
      <c r="B264" s="114"/>
      <c r="C264" s="114"/>
      <c r="D264" s="114"/>
      <c r="E264" s="7"/>
      <c r="F264" s="7"/>
      <c r="G264" s="7"/>
      <c r="H264" s="13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113"/>
      <c r="AB264" s="6"/>
      <c r="AC264" s="6"/>
      <c r="AD264" s="6"/>
      <c r="AE264" s="6"/>
      <c r="AF264" s="6"/>
      <c r="AG264" s="6"/>
      <c r="AH264" s="6"/>
      <c r="AI264" s="6"/>
      <c r="AJ264" s="9"/>
      <c r="AK264" s="9"/>
      <c r="AL264" s="9"/>
      <c r="AM264" s="9"/>
      <c r="AN264" s="9"/>
      <c r="AO264" s="6"/>
      <c r="AP264" s="6"/>
      <c r="AQ264" s="6"/>
      <c r="AR264" s="6"/>
      <c r="AS264" s="6"/>
      <c r="AT264" s="6"/>
      <c r="AU264" s="6"/>
      <c r="AV264" s="6"/>
      <c r="AW264" s="6"/>
      <c r="AX264" s="113"/>
      <c r="AY264" s="3"/>
      <c r="AZ264" s="3"/>
      <c r="BA264" s="3"/>
      <c r="BB264" s="3"/>
      <c r="BC264" s="4"/>
      <c r="BD264" s="4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25"/>
      <c r="BX264" s="25"/>
      <c r="BY264" s="19"/>
      <c r="BZ264" s="20"/>
      <c r="CA264" s="6"/>
      <c r="CB264" s="6"/>
      <c r="CC264" s="6"/>
      <c r="CD264" s="6"/>
      <c r="CE264" s="6"/>
      <c r="CF264" s="6"/>
      <c r="CG264" s="128"/>
    </row>
    <row r="265" spans="1:85" s="2" customFormat="1" x14ac:dyDescent="0.2">
      <c r="A265" s="114"/>
      <c r="B265" s="114"/>
      <c r="C265" s="114"/>
      <c r="D265" s="114"/>
      <c r="E265" s="7"/>
      <c r="F265" s="7"/>
      <c r="G265" s="7"/>
      <c r="H265" s="13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113"/>
      <c r="AB265" s="6"/>
      <c r="AC265" s="6"/>
      <c r="AD265" s="6"/>
      <c r="AE265" s="6"/>
      <c r="AF265" s="6"/>
      <c r="AG265" s="6"/>
      <c r="AH265" s="6"/>
      <c r="AI265" s="6"/>
      <c r="AJ265" s="9"/>
      <c r="AK265" s="9"/>
      <c r="AL265" s="9"/>
      <c r="AM265" s="9"/>
      <c r="AN265" s="9"/>
      <c r="AO265" s="6"/>
      <c r="AP265" s="6"/>
      <c r="AQ265" s="6"/>
      <c r="AR265" s="6"/>
      <c r="AS265" s="6"/>
      <c r="AT265" s="6"/>
      <c r="AU265" s="6"/>
      <c r="AV265" s="6"/>
      <c r="AW265" s="6"/>
      <c r="AX265" s="113"/>
      <c r="AY265" s="3"/>
      <c r="AZ265" s="3"/>
      <c r="BA265" s="3"/>
      <c r="BB265" s="3"/>
      <c r="BC265" s="4"/>
      <c r="BD265" s="4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25"/>
      <c r="BX265" s="25"/>
      <c r="BY265" s="19"/>
      <c r="BZ265" s="20"/>
      <c r="CA265" s="6"/>
      <c r="CB265" s="6"/>
      <c r="CC265" s="6"/>
      <c r="CD265" s="6"/>
      <c r="CE265" s="6"/>
      <c r="CF265" s="6"/>
      <c r="CG265" s="128"/>
    </row>
    <row r="266" spans="1:85" s="2" customFormat="1" x14ac:dyDescent="0.2">
      <c r="A266" s="114"/>
      <c r="B266" s="114"/>
      <c r="C266" s="114"/>
      <c r="D266" s="114"/>
      <c r="E266" s="7"/>
      <c r="F266" s="7"/>
      <c r="G266" s="7"/>
      <c r="H266" s="13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113"/>
      <c r="AB266" s="6"/>
      <c r="AC266" s="6"/>
      <c r="AD266" s="6"/>
      <c r="AE266" s="6"/>
      <c r="AF266" s="6"/>
      <c r="AG266" s="6"/>
      <c r="AH266" s="6"/>
      <c r="AI266" s="6"/>
      <c r="AJ266" s="9"/>
      <c r="AK266" s="9"/>
      <c r="AL266" s="9"/>
      <c r="AM266" s="9"/>
      <c r="AN266" s="9"/>
      <c r="AO266" s="6"/>
      <c r="AP266" s="6"/>
      <c r="AQ266" s="6"/>
      <c r="AR266" s="6"/>
      <c r="AS266" s="6"/>
      <c r="AT266" s="6"/>
      <c r="AU266" s="6"/>
      <c r="AV266" s="6"/>
      <c r="AW266" s="6"/>
      <c r="AX266" s="113"/>
      <c r="AY266" s="3"/>
      <c r="AZ266" s="3"/>
      <c r="BA266" s="3"/>
      <c r="BB266" s="3"/>
      <c r="BC266" s="4"/>
      <c r="BD266" s="4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25"/>
      <c r="BX266" s="25"/>
      <c r="BY266" s="19"/>
      <c r="BZ266" s="20"/>
      <c r="CA266" s="6"/>
      <c r="CB266" s="6"/>
      <c r="CC266" s="6"/>
      <c r="CD266" s="6"/>
      <c r="CE266" s="6"/>
      <c r="CF266" s="6"/>
      <c r="CG266" s="128"/>
    </row>
    <row r="267" spans="1:85" s="2" customFormat="1" x14ac:dyDescent="0.2">
      <c r="A267" s="114"/>
      <c r="B267" s="114"/>
      <c r="C267" s="114"/>
      <c r="D267" s="114"/>
      <c r="E267" s="7"/>
      <c r="F267" s="7"/>
      <c r="G267" s="7"/>
      <c r="H267" s="13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113"/>
      <c r="AB267" s="6"/>
      <c r="AC267" s="6"/>
      <c r="AD267" s="6"/>
      <c r="AE267" s="6"/>
      <c r="AF267" s="6"/>
      <c r="AG267" s="6"/>
      <c r="AH267" s="6"/>
      <c r="AI267" s="6"/>
      <c r="AJ267" s="9"/>
      <c r="AK267" s="9"/>
      <c r="AL267" s="9"/>
      <c r="AM267" s="9"/>
      <c r="AN267" s="9"/>
      <c r="AO267" s="6"/>
      <c r="AP267" s="6"/>
      <c r="AQ267" s="6"/>
      <c r="AR267" s="6"/>
      <c r="AS267" s="6"/>
      <c r="AT267" s="6"/>
      <c r="AU267" s="6"/>
      <c r="AV267" s="6"/>
      <c r="AW267" s="6"/>
      <c r="AX267" s="113"/>
      <c r="AY267" s="3"/>
      <c r="AZ267" s="3"/>
      <c r="BA267" s="3"/>
      <c r="BB267" s="3"/>
      <c r="BC267" s="4"/>
      <c r="BD267" s="4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25"/>
      <c r="BX267" s="25"/>
      <c r="BY267" s="19"/>
      <c r="BZ267" s="20"/>
      <c r="CA267" s="6"/>
      <c r="CB267" s="6"/>
      <c r="CC267" s="6"/>
      <c r="CD267" s="6"/>
      <c r="CE267" s="6"/>
      <c r="CF267" s="6"/>
      <c r="CG267" s="128"/>
    </row>
    <row r="268" spans="1:85" s="2" customFormat="1" x14ac:dyDescent="0.2">
      <c r="A268" s="114"/>
      <c r="B268" s="114"/>
      <c r="C268" s="114"/>
      <c r="D268" s="114"/>
      <c r="E268" s="7"/>
      <c r="F268" s="7"/>
      <c r="G268" s="7"/>
      <c r="H268" s="13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113"/>
      <c r="AB268" s="6"/>
      <c r="AC268" s="6"/>
      <c r="AD268" s="6"/>
      <c r="AE268" s="6"/>
      <c r="AF268" s="6"/>
      <c r="AG268" s="6"/>
      <c r="AH268" s="6"/>
      <c r="AI268" s="6"/>
      <c r="AJ268" s="9"/>
      <c r="AK268" s="9"/>
      <c r="AL268" s="9"/>
      <c r="AM268" s="9"/>
      <c r="AN268" s="9"/>
      <c r="AO268" s="6"/>
      <c r="AP268" s="6"/>
      <c r="AQ268" s="6"/>
      <c r="AR268" s="6"/>
      <c r="AS268" s="6"/>
      <c r="AT268" s="6"/>
      <c r="AU268" s="6"/>
      <c r="AV268" s="6"/>
      <c r="AW268" s="6"/>
      <c r="AX268" s="113"/>
      <c r="AY268" s="3"/>
      <c r="AZ268" s="3"/>
      <c r="BA268" s="3"/>
      <c r="BB268" s="3"/>
      <c r="BC268" s="4"/>
      <c r="BD268" s="4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25"/>
      <c r="BX268" s="25"/>
      <c r="BY268" s="19"/>
      <c r="BZ268" s="20"/>
      <c r="CA268" s="6"/>
      <c r="CB268" s="6"/>
      <c r="CC268" s="6"/>
      <c r="CD268" s="6"/>
      <c r="CE268" s="6"/>
      <c r="CF268" s="6"/>
      <c r="CG268" s="128"/>
    </row>
    <row r="269" spans="1:85" s="2" customFormat="1" x14ac:dyDescent="0.2">
      <c r="A269" s="114"/>
      <c r="B269" s="114"/>
      <c r="C269" s="114"/>
      <c r="D269" s="114"/>
      <c r="E269" s="7"/>
      <c r="F269" s="7"/>
      <c r="G269" s="7"/>
      <c r="H269" s="13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113"/>
      <c r="AB269" s="6"/>
      <c r="AC269" s="6"/>
      <c r="AD269" s="6"/>
      <c r="AE269" s="6"/>
      <c r="AF269" s="6"/>
      <c r="AG269" s="6"/>
      <c r="AH269" s="6"/>
      <c r="AI269" s="6"/>
      <c r="AJ269" s="9"/>
      <c r="AK269" s="9"/>
      <c r="AL269" s="9"/>
      <c r="AM269" s="9"/>
      <c r="AN269" s="9"/>
      <c r="AO269" s="6"/>
      <c r="AP269" s="6"/>
      <c r="AQ269" s="6"/>
      <c r="AR269" s="6"/>
      <c r="AS269" s="6"/>
      <c r="AT269" s="6"/>
      <c r="AU269" s="6"/>
      <c r="AV269" s="6"/>
      <c r="AW269" s="6"/>
      <c r="AX269" s="113"/>
      <c r="AY269" s="3"/>
      <c r="AZ269" s="3"/>
      <c r="BA269" s="3"/>
      <c r="BB269" s="3"/>
      <c r="BC269" s="4"/>
      <c r="BD269" s="4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25"/>
      <c r="BX269" s="25"/>
      <c r="BY269" s="19"/>
      <c r="BZ269" s="20"/>
      <c r="CA269" s="6"/>
      <c r="CB269" s="6"/>
      <c r="CC269" s="6"/>
      <c r="CD269" s="6"/>
      <c r="CE269" s="6"/>
      <c r="CF269" s="6"/>
      <c r="CG269" s="128"/>
    </row>
    <row r="270" spans="1:85" s="2" customFormat="1" x14ac:dyDescent="0.2">
      <c r="A270" s="114"/>
      <c r="B270" s="114"/>
      <c r="C270" s="114"/>
      <c r="D270" s="114"/>
      <c r="E270" s="7"/>
      <c r="F270" s="7"/>
      <c r="G270" s="7"/>
      <c r="H270" s="13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113"/>
      <c r="AB270" s="6"/>
      <c r="AC270" s="6"/>
      <c r="AD270" s="6"/>
      <c r="AE270" s="6"/>
      <c r="AF270" s="6"/>
      <c r="AG270" s="6"/>
      <c r="AH270" s="6"/>
      <c r="AI270" s="6"/>
      <c r="AJ270" s="9"/>
      <c r="AK270" s="9"/>
      <c r="AL270" s="9"/>
      <c r="AM270" s="9"/>
      <c r="AN270" s="9"/>
      <c r="AO270" s="6"/>
      <c r="AP270" s="6"/>
      <c r="AQ270" s="6"/>
      <c r="AR270" s="6"/>
      <c r="AS270" s="6"/>
      <c r="AT270" s="6"/>
      <c r="AU270" s="6"/>
      <c r="AV270" s="6"/>
      <c r="AW270" s="6"/>
      <c r="AX270" s="113"/>
      <c r="AY270" s="3"/>
      <c r="AZ270" s="3"/>
      <c r="BA270" s="3"/>
      <c r="BB270" s="3"/>
      <c r="BC270" s="4"/>
      <c r="BD270" s="4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25"/>
      <c r="BX270" s="25"/>
      <c r="BY270" s="19"/>
      <c r="BZ270" s="20"/>
      <c r="CA270" s="6"/>
      <c r="CB270" s="6"/>
      <c r="CC270" s="6"/>
      <c r="CD270" s="6"/>
      <c r="CE270" s="6"/>
      <c r="CF270" s="6"/>
      <c r="CG270" s="128"/>
    </row>
    <row r="271" spans="1:85" s="2" customFormat="1" x14ac:dyDescent="0.2">
      <c r="A271" s="114"/>
      <c r="B271" s="114"/>
      <c r="C271" s="114"/>
      <c r="D271" s="114"/>
      <c r="E271" s="7"/>
      <c r="F271" s="7"/>
      <c r="G271" s="7"/>
      <c r="H271" s="13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113"/>
      <c r="AB271" s="6"/>
      <c r="AC271" s="6"/>
      <c r="AD271" s="6"/>
      <c r="AE271" s="6"/>
      <c r="AF271" s="6"/>
      <c r="AG271" s="6"/>
      <c r="AH271" s="6"/>
      <c r="AI271" s="6"/>
      <c r="AJ271" s="9"/>
      <c r="AK271" s="9"/>
      <c r="AL271" s="9"/>
      <c r="AM271" s="9"/>
      <c r="AN271" s="9"/>
      <c r="AO271" s="6"/>
      <c r="AP271" s="6"/>
      <c r="AQ271" s="6"/>
      <c r="AR271" s="6"/>
      <c r="AS271" s="6"/>
      <c r="AT271" s="6"/>
      <c r="AU271" s="6"/>
      <c r="AV271" s="6"/>
      <c r="AW271" s="6"/>
      <c r="AX271" s="113"/>
      <c r="AY271" s="3"/>
      <c r="AZ271" s="3"/>
      <c r="BA271" s="3"/>
      <c r="BB271" s="3"/>
      <c r="BC271" s="4"/>
      <c r="BD271" s="4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25"/>
      <c r="BX271" s="25"/>
      <c r="BY271" s="19"/>
      <c r="BZ271" s="20"/>
      <c r="CA271" s="6"/>
      <c r="CB271" s="6"/>
      <c r="CC271" s="6"/>
      <c r="CD271" s="6"/>
      <c r="CE271" s="6"/>
      <c r="CF271" s="6"/>
      <c r="CG271" s="128"/>
    </row>
    <row r="272" spans="1:85" s="2" customFormat="1" x14ac:dyDescent="0.2">
      <c r="A272" s="114"/>
      <c r="B272" s="114"/>
      <c r="C272" s="114"/>
      <c r="D272" s="114"/>
      <c r="E272" s="7"/>
      <c r="F272" s="7"/>
      <c r="G272" s="7"/>
      <c r="H272" s="13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113"/>
      <c r="AB272" s="6"/>
      <c r="AC272" s="6"/>
      <c r="AD272" s="6"/>
      <c r="AE272" s="6"/>
      <c r="AF272" s="6"/>
      <c r="AG272" s="6"/>
      <c r="AH272" s="6"/>
      <c r="AI272" s="6"/>
      <c r="AJ272" s="9"/>
      <c r="AK272" s="9"/>
      <c r="AL272" s="9"/>
      <c r="AM272" s="9"/>
      <c r="AN272" s="9"/>
      <c r="AO272" s="6"/>
      <c r="AP272" s="6"/>
      <c r="AQ272" s="6"/>
      <c r="AR272" s="6"/>
      <c r="AS272" s="6"/>
      <c r="AT272" s="6"/>
      <c r="AU272" s="6"/>
      <c r="AV272" s="6"/>
      <c r="AW272" s="6"/>
      <c r="AX272" s="113"/>
      <c r="AY272" s="3"/>
      <c r="AZ272" s="3"/>
      <c r="BA272" s="3"/>
      <c r="BB272" s="3"/>
      <c r="BC272" s="4"/>
      <c r="BD272" s="4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25"/>
      <c r="BX272" s="25"/>
      <c r="BY272" s="19"/>
      <c r="BZ272" s="20"/>
      <c r="CA272" s="6"/>
      <c r="CB272" s="6"/>
      <c r="CC272" s="6"/>
      <c r="CD272" s="6"/>
      <c r="CE272" s="6"/>
      <c r="CF272" s="6"/>
      <c r="CG272" s="128"/>
    </row>
    <row r="273" spans="1:85" s="2" customFormat="1" x14ac:dyDescent="0.2">
      <c r="A273" s="114"/>
      <c r="B273" s="114"/>
      <c r="C273" s="114"/>
      <c r="D273" s="114"/>
      <c r="E273" s="7"/>
      <c r="F273" s="7"/>
      <c r="G273" s="7"/>
      <c r="H273" s="13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113"/>
      <c r="AB273" s="6"/>
      <c r="AC273" s="6"/>
      <c r="AD273" s="6"/>
      <c r="AE273" s="6"/>
      <c r="AF273" s="6"/>
      <c r="AG273" s="6"/>
      <c r="AH273" s="6"/>
      <c r="AI273" s="6"/>
      <c r="AJ273" s="9"/>
      <c r="AK273" s="9"/>
      <c r="AL273" s="9"/>
      <c r="AM273" s="9"/>
      <c r="AN273" s="9"/>
      <c r="AO273" s="6"/>
      <c r="AP273" s="6"/>
      <c r="AQ273" s="6"/>
      <c r="AR273" s="6"/>
      <c r="AS273" s="6"/>
      <c r="AT273" s="6"/>
      <c r="AU273" s="6"/>
      <c r="AV273" s="6"/>
      <c r="AW273" s="6"/>
      <c r="AX273" s="113"/>
      <c r="AY273" s="3"/>
      <c r="AZ273" s="3"/>
      <c r="BA273" s="3"/>
      <c r="BB273" s="3"/>
      <c r="BC273" s="4"/>
      <c r="BD273" s="4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25"/>
      <c r="BX273" s="25"/>
      <c r="BY273" s="19"/>
      <c r="BZ273" s="20"/>
      <c r="CA273" s="6"/>
      <c r="CB273" s="6"/>
      <c r="CC273" s="6"/>
      <c r="CD273" s="6"/>
      <c r="CE273" s="6"/>
      <c r="CF273" s="6"/>
      <c r="CG273" s="128"/>
    </row>
    <row r="274" spans="1:85" s="2" customFormat="1" x14ac:dyDescent="0.2">
      <c r="A274" s="114"/>
      <c r="B274" s="114"/>
      <c r="C274" s="114"/>
      <c r="D274" s="114"/>
      <c r="E274" s="7"/>
      <c r="F274" s="7"/>
      <c r="G274" s="7"/>
      <c r="H274" s="13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113"/>
      <c r="AB274" s="6"/>
      <c r="AC274" s="6"/>
      <c r="AD274" s="6"/>
      <c r="AE274" s="6"/>
      <c r="AF274" s="6"/>
      <c r="AG274" s="6"/>
      <c r="AH274" s="6"/>
      <c r="AI274" s="6"/>
      <c r="AJ274" s="9"/>
      <c r="AK274" s="9"/>
      <c r="AL274" s="9"/>
      <c r="AM274" s="9"/>
      <c r="AN274" s="9"/>
      <c r="AO274" s="6"/>
      <c r="AP274" s="6"/>
      <c r="AQ274" s="6"/>
      <c r="AR274" s="6"/>
      <c r="AS274" s="6"/>
      <c r="AT274" s="6"/>
      <c r="AU274" s="6"/>
      <c r="AV274" s="6"/>
      <c r="AW274" s="6"/>
      <c r="AX274" s="113"/>
      <c r="AY274" s="3"/>
      <c r="AZ274" s="3"/>
      <c r="BA274" s="3"/>
      <c r="BB274" s="3"/>
      <c r="BC274" s="4"/>
      <c r="BD274" s="4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25"/>
      <c r="BX274" s="25"/>
      <c r="BY274" s="19"/>
      <c r="BZ274" s="20"/>
      <c r="CA274" s="6"/>
      <c r="CB274" s="6"/>
      <c r="CC274" s="6"/>
      <c r="CD274" s="6"/>
      <c r="CE274" s="6"/>
      <c r="CF274" s="6"/>
      <c r="CG274" s="128"/>
    </row>
    <row r="275" spans="1:85" s="2" customFormat="1" x14ac:dyDescent="0.2">
      <c r="A275" s="114"/>
      <c r="B275" s="114"/>
      <c r="C275" s="114"/>
      <c r="D275" s="114"/>
      <c r="E275" s="7"/>
      <c r="F275" s="7"/>
      <c r="G275" s="7"/>
      <c r="H275" s="13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113"/>
      <c r="AB275" s="6"/>
      <c r="AC275" s="6"/>
      <c r="AD275" s="6"/>
      <c r="AE275" s="6"/>
      <c r="AF275" s="6"/>
      <c r="AG275" s="6"/>
      <c r="AH275" s="6"/>
      <c r="AI275" s="6"/>
      <c r="AJ275" s="9"/>
      <c r="AK275" s="9"/>
      <c r="AL275" s="9"/>
      <c r="AM275" s="9"/>
      <c r="AN275" s="9"/>
      <c r="AO275" s="6"/>
      <c r="AP275" s="6"/>
      <c r="AQ275" s="6"/>
      <c r="AR275" s="6"/>
      <c r="AS275" s="6"/>
      <c r="AT275" s="6"/>
      <c r="AU275" s="6"/>
      <c r="AV275" s="6"/>
      <c r="AW275" s="6"/>
      <c r="AX275" s="113"/>
      <c r="AY275" s="3"/>
      <c r="AZ275" s="3"/>
      <c r="BA275" s="3"/>
      <c r="BB275" s="3"/>
      <c r="BC275" s="4"/>
      <c r="BD275" s="4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25"/>
      <c r="BX275" s="25"/>
      <c r="BY275" s="19"/>
      <c r="BZ275" s="20"/>
      <c r="CA275" s="6"/>
      <c r="CB275" s="6"/>
      <c r="CC275" s="6"/>
      <c r="CD275" s="6"/>
      <c r="CE275" s="6"/>
      <c r="CF275" s="6"/>
      <c r="CG275" s="128"/>
    </row>
    <row r="276" spans="1:85" s="2" customFormat="1" x14ac:dyDescent="0.2">
      <c r="A276" s="114"/>
      <c r="B276" s="114"/>
      <c r="C276" s="114"/>
      <c r="D276" s="114"/>
      <c r="E276" s="7"/>
      <c r="F276" s="7"/>
      <c r="G276" s="7"/>
      <c r="H276" s="13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113"/>
      <c r="AB276" s="6"/>
      <c r="AC276" s="6"/>
      <c r="AD276" s="6"/>
      <c r="AE276" s="6"/>
      <c r="AF276" s="6"/>
      <c r="AG276" s="6"/>
      <c r="AH276" s="6"/>
      <c r="AI276" s="6"/>
      <c r="AJ276" s="9"/>
      <c r="AK276" s="9"/>
      <c r="AL276" s="9"/>
      <c r="AM276" s="9"/>
      <c r="AN276" s="9"/>
      <c r="AO276" s="6"/>
      <c r="AP276" s="6"/>
      <c r="AQ276" s="6"/>
      <c r="AR276" s="6"/>
      <c r="AS276" s="6"/>
      <c r="AT276" s="6"/>
      <c r="AU276" s="6"/>
      <c r="AV276" s="6"/>
      <c r="AW276" s="6"/>
      <c r="AX276" s="113"/>
      <c r="AY276" s="3"/>
      <c r="AZ276" s="3"/>
      <c r="BA276" s="3"/>
      <c r="BB276" s="3"/>
      <c r="BC276" s="4"/>
      <c r="BD276" s="4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25"/>
      <c r="BX276" s="25"/>
      <c r="BY276" s="19"/>
      <c r="BZ276" s="20"/>
      <c r="CA276" s="6"/>
      <c r="CB276" s="6"/>
      <c r="CC276" s="6"/>
      <c r="CD276" s="6"/>
      <c r="CE276" s="6"/>
      <c r="CF276" s="6"/>
      <c r="CG276" s="128"/>
    </row>
    <row r="277" spans="1:85" s="2" customFormat="1" x14ac:dyDescent="0.2">
      <c r="A277" s="114"/>
      <c r="B277" s="114"/>
      <c r="C277" s="114"/>
      <c r="D277" s="114"/>
      <c r="E277" s="7"/>
      <c r="F277" s="7"/>
      <c r="G277" s="7"/>
      <c r="H277" s="13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113"/>
      <c r="AB277" s="6"/>
      <c r="AC277" s="6"/>
      <c r="AD277" s="6"/>
      <c r="AE277" s="6"/>
      <c r="AF277" s="6"/>
      <c r="AG277" s="6"/>
      <c r="AH277" s="6"/>
      <c r="AI277" s="6"/>
      <c r="AJ277" s="9"/>
      <c r="AK277" s="9"/>
      <c r="AL277" s="9"/>
      <c r="AM277" s="9"/>
      <c r="AN277" s="9"/>
      <c r="AO277" s="6"/>
      <c r="AP277" s="6"/>
      <c r="AQ277" s="6"/>
      <c r="AR277" s="6"/>
      <c r="AS277" s="6"/>
      <c r="AT277" s="6"/>
      <c r="AU277" s="6"/>
      <c r="AV277" s="6"/>
      <c r="AW277" s="6"/>
      <c r="AX277" s="113"/>
      <c r="AY277" s="3"/>
      <c r="AZ277" s="3"/>
      <c r="BA277" s="3"/>
      <c r="BB277" s="3"/>
      <c r="BC277" s="4"/>
      <c r="BD277" s="4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25"/>
      <c r="BX277" s="25"/>
      <c r="BY277" s="19"/>
      <c r="BZ277" s="20"/>
      <c r="CA277" s="6"/>
      <c r="CB277" s="6"/>
      <c r="CC277" s="6"/>
      <c r="CD277" s="6"/>
      <c r="CE277" s="6"/>
      <c r="CF277" s="6"/>
      <c r="CG277" s="128"/>
    </row>
    <row r="278" spans="1:85" s="2" customFormat="1" x14ac:dyDescent="0.2">
      <c r="A278" s="114"/>
      <c r="B278" s="114"/>
      <c r="C278" s="114"/>
      <c r="D278" s="114"/>
      <c r="E278" s="7"/>
      <c r="F278" s="7"/>
      <c r="G278" s="7"/>
      <c r="H278" s="13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113"/>
      <c r="AB278" s="6"/>
      <c r="AC278" s="6"/>
      <c r="AD278" s="6"/>
      <c r="AE278" s="6"/>
      <c r="AF278" s="6"/>
      <c r="AG278" s="6"/>
      <c r="AH278" s="6"/>
      <c r="AI278" s="6"/>
      <c r="AJ278" s="9"/>
      <c r="AK278" s="9"/>
      <c r="AL278" s="9"/>
      <c r="AM278" s="9"/>
      <c r="AN278" s="9"/>
      <c r="AO278" s="6"/>
      <c r="AP278" s="6"/>
      <c r="AQ278" s="6"/>
      <c r="AR278" s="6"/>
      <c r="AS278" s="6"/>
      <c r="AT278" s="6"/>
      <c r="AU278" s="6"/>
      <c r="AV278" s="6"/>
      <c r="AW278" s="6"/>
      <c r="AX278" s="113"/>
      <c r="AY278" s="3"/>
      <c r="AZ278" s="3"/>
      <c r="BA278" s="3"/>
      <c r="BB278" s="3"/>
      <c r="BC278" s="4"/>
      <c r="BD278" s="4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25"/>
      <c r="BX278" s="25"/>
      <c r="BY278" s="19"/>
      <c r="BZ278" s="20"/>
      <c r="CA278" s="6"/>
      <c r="CB278" s="6"/>
      <c r="CC278" s="6"/>
      <c r="CD278" s="6"/>
      <c r="CE278" s="6"/>
      <c r="CF278" s="6"/>
      <c r="CG278" s="128"/>
    </row>
    <row r="279" spans="1:85" s="2" customFormat="1" x14ac:dyDescent="0.2">
      <c r="A279" s="114"/>
      <c r="B279" s="114"/>
      <c r="C279" s="114"/>
      <c r="D279" s="114"/>
      <c r="E279" s="7"/>
      <c r="F279" s="7"/>
      <c r="G279" s="7"/>
      <c r="H279" s="13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113"/>
      <c r="AB279" s="6"/>
      <c r="AC279" s="6"/>
      <c r="AD279" s="6"/>
      <c r="AE279" s="6"/>
      <c r="AF279" s="6"/>
      <c r="AG279" s="6"/>
      <c r="AH279" s="6"/>
      <c r="AI279" s="6"/>
      <c r="AJ279" s="9"/>
      <c r="AK279" s="9"/>
      <c r="AL279" s="9"/>
      <c r="AM279" s="9"/>
      <c r="AN279" s="9"/>
      <c r="AO279" s="6"/>
      <c r="AP279" s="6"/>
      <c r="AQ279" s="6"/>
      <c r="AR279" s="6"/>
      <c r="AS279" s="6"/>
      <c r="AT279" s="6"/>
      <c r="AU279" s="6"/>
      <c r="AV279" s="6"/>
      <c r="AW279" s="6"/>
      <c r="AX279" s="113"/>
      <c r="AY279" s="3"/>
      <c r="AZ279" s="3"/>
      <c r="BA279" s="3"/>
      <c r="BB279" s="3"/>
      <c r="BC279" s="4"/>
      <c r="BD279" s="4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25"/>
      <c r="BX279" s="25"/>
      <c r="BY279" s="19"/>
      <c r="BZ279" s="20"/>
      <c r="CA279" s="6"/>
      <c r="CB279" s="6"/>
      <c r="CC279" s="6"/>
      <c r="CD279" s="6"/>
      <c r="CE279" s="6"/>
      <c r="CF279" s="6"/>
      <c r="CG279" s="128"/>
    </row>
    <row r="280" spans="1:85" s="2" customFormat="1" x14ac:dyDescent="0.2">
      <c r="A280" s="114"/>
      <c r="B280" s="114"/>
      <c r="C280" s="114"/>
      <c r="D280" s="114"/>
      <c r="E280" s="7"/>
      <c r="F280" s="7"/>
      <c r="G280" s="7"/>
      <c r="H280" s="13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113"/>
      <c r="AB280" s="6"/>
      <c r="AC280" s="6"/>
      <c r="AD280" s="6"/>
      <c r="AE280" s="6"/>
      <c r="AF280" s="6"/>
      <c r="AG280" s="6"/>
      <c r="AH280" s="6"/>
      <c r="AI280" s="6"/>
      <c r="AJ280" s="9"/>
      <c r="AK280" s="9"/>
      <c r="AL280" s="9"/>
      <c r="AM280" s="9"/>
      <c r="AN280" s="9"/>
      <c r="AO280" s="6"/>
      <c r="AP280" s="6"/>
      <c r="AQ280" s="6"/>
      <c r="AR280" s="6"/>
      <c r="AS280" s="6"/>
      <c r="AT280" s="6"/>
      <c r="AU280" s="6"/>
      <c r="AV280" s="6"/>
      <c r="AW280" s="6"/>
      <c r="AX280" s="113"/>
      <c r="AY280" s="3"/>
      <c r="AZ280" s="3"/>
      <c r="BA280" s="3"/>
      <c r="BB280" s="3"/>
      <c r="BC280" s="4"/>
      <c r="BD280" s="4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25"/>
      <c r="BX280" s="25"/>
      <c r="BY280" s="19"/>
      <c r="BZ280" s="20"/>
      <c r="CA280" s="6"/>
      <c r="CB280" s="6"/>
      <c r="CC280" s="6"/>
      <c r="CD280" s="6"/>
      <c r="CE280" s="6"/>
      <c r="CF280" s="6"/>
      <c r="CG280" s="128"/>
    </row>
    <row r="281" spans="1:85" s="2" customFormat="1" x14ac:dyDescent="0.2">
      <c r="A281" s="114"/>
      <c r="B281" s="114"/>
      <c r="C281" s="114"/>
      <c r="D281" s="114"/>
      <c r="E281" s="7"/>
      <c r="F281" s="7"/>
      <c r="G281" s="7"/>
      <c r="H281" s="13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113"/>
      <c r="AB281" s="6"/>
      <c r="AC281" s="6"/>
      <c r="AD281" s="6"/>
      <c r="AE281" s="6"/>
      <c r="AF281" s="6"/>
      <c r="AG281" s="6"/>
      <c r="AH281" s="6"/>
      <c r="AI281" s="6"/>
      <c r="AJ281" s="9"/>
      <c r="AK281" s="9"/>
      <c r="AL281" s="9"/>
      <c r="AM281" s="9"/>
      <c r="AN281" s="9"/>
      <c r="AO281" s="6"/>
      <c r="AP281" s="6"/>
      <c r="AQ281" s="6"/>
      <c r="AR281" s="6"/>
      <c r="AS281" s="6"/>
      <c r="AT281" s="6"/>
      <c r="AU281" s="6"/>
      <c r="AV281" s="6"/>
      <c r="AW281" s="6"/>
      <c r="AX281" s="113"/>
      <c r="AY281" s="3"/>
      <c r="AZ281" s="3"/>
      <c r="BA281" s="3"/>
      <c r="BB281" s="3"/>
      <c r="BC281" s="4"/>
      <c r="BD281" s="4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25"/>
      <c r="BX281" s="25"/>
      <c r="BY281" s="19"/>
      <c r="BZ281" s="20"/>
      <c r="CA281" s="6"/>
      <c r="CB281" s="6"/>
      <c r="CC281" s="6"/>
      <c r="CD281" s="6"/>
      <c r="CE281" s="6"/>
      <c r="CF281" s="6"/>
      <c r="CG281" s="128"/>
    </row>
    <row r="282" spans="1:85" s="2" customFormat="1" x14ac:dyDescent="0.2">
      <c r="A282" s="114"/>
      <c r="B282" s="114"/>
      <c r="C282" s="114"/>
      <c r="D282" s="114"/>
      <c r="E282" s="7"/>
      <c r="F282" s="7"/>
      <c r="G282" s="7"/>
      <c r="H282" s="13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113"/>
      <c r="AB282" s="6"/>
      <c r="AC282" s="6"/>
      <c r="AD282" s="6"/>
      <c r="AE282" s="6"/>
      <c r="AF282" s="6"/>
      <c r="AG282" s="6"/>
      <c r="AH282" s="6"/>
      <c r="AI282" s="6"/>
      <c r="AJ282" s="9"/>
      <c r="AK282" s="9"/>
      <c r="AL282" s="9"/>
      <c r="AM282" s="9"/>
      <c r="AN282" s="9"/>
      <c r="AO282" s="6"/>
      <c r="AP282" s="6"/>
      <c r="AQ282" s="6"/>
      <c r="AR282" s="6"/>
      <c r="AS282" s="6"/>
      <c r="AT282" s="6"/>
      <c r="AU282" s="6"/>
      <c r="AV282" s="6"/>
      <c r="AW282" s="6"/>
      <c r="AX282" s="113"/>
      <c r="AY282" s="3"/>
      <c r="AZ282" s="3"/>
      <c r="BA282" s="3"/>
      <c r="BB282" s="3"/>
      <c r="BC282" s="4"/>
      <c r="BD282" s="4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25"/>
      <c r="BX282" s="25"/>
      <c r="BY282" s="19"/>
      <c r="BZ282" s="20"/>
      <c r="CA282" s="6"/>
      <c r="CB282" s="6"/>
      <c r="CC282" s="6"/>
      <c r="CD282" s="6"/>
      <c r="CE282" s="6"/>
      <c r="CF282" s="6"/>
      <c r="CG282" s="128"/>
    </row>
    <row r="283" spans="1:85" s="2" customFormat="1" x14ac:dyDescent="0.2">
      <c r="A283" s="114"/>
      <c r="B283" s="114"/>
      <c r="C283" s="114"/>
      <c r="D283" s="114"/>
      <c r="E283" s="7"/>
      <c r="F283" s="7"/>
      <c r="G283" s="7"/>
      <c r="H283" s="13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113"/>
      <c r="AB283" s="6"/>
      <c r="AC283" s="6"/>
      <c r="AD283" s="6"/>
      <c r="AE283" s="6"/>
      <c r="AF283" s="6"/>
      <c r="AG283" s="6"/>
      <c r="AH283" s="6"/>
      <c r="AI283" s="6"/>
      <c r="AJ283" s="9"/>
      <c r="AK283" s="9"/>
      <c r="AL283" s="9"/>
      <c r="AM283" s="9"/>
      <c r="AN283" s="9"/>
      <c r="AO283" s="6"/>
      <c r="AP283" s="6"/>
      <c r="AQ283" s="6"/>
      <c r="AR283" s="6"/>
      <c r="AS283" s="6"/>
      <c r="AT283" s="6"/>
      <c r="AU283" s="6"/>
      <c r="AV283" s="6"/>
      <c r="AW283" s="6"/>
      <c r="AX283" s="113"/>
      <c r="AY283" s="3"/>
      <c r="AZ283" s="3"/>
      <c r="BA283" s="3"/>
      <c r="BB283" s="3"/>
      <c r="BC283" s="4"/>
      <c r="BD283" s="4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25"/>
      <c r="BX283" s="25"/>
      <c r="BY283" s="19"/>
      <c r="BZ283" s="20"/>
      <c r="CA283" s="6"/>
      <c r="CB283" s="6"/>
      <c r="CC283" s="6"/>
      <c r="CD283" s="6"/>
      <c r="CE283" s="6"/>
      <c r="CF283" s="6"/>
      <c r="CG283" s="128"/>
    </row>
    <row r="284" spans="1:85" s="2" customFormat="1" x14ac:dyDescent="0.2">
      <c r="A284" s="114"/>
      <c r="B284" s="114"/>
      <c r="C284" s="114"/>
      <c r="D284" s="114"/>
      <c r="E284" s="7"/>
      <c r="F284" s="7"/>
      <c r="G284" s="7"/>
      <c r="H284" s="13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113"/>
      <c r="AB284" s="6"/>
      <c r="AC284" s="6"/>
      <c r="AD284" s="6"/>
      <c r="AE284" s="6"/>
      <c r="AF284" s="6"/>
      <c r="AG284" s="6"/>
      <c r="AH284" s="6"/>
      <c r="AI284" s="6"/>
      <c r="AJ284" s="9"/>
      <c r="AK284" s="9"/>
      <c r="AL284" s="9"/>
      <c r="AM284" s="9"/>
      <c r="AN284" s="9"/>
      <c r="AO284" s="6"/>
      <c r="AP284" s="6"/>
      <c r="AQ284" s="6"/>
      <c r="AR284" s="6"/>
      <c r="AS284" s="6"/>
      <c r="AT284" s="6"/>
      <c r="AU284" s="6"/>
      <c r="AV284" s="6"/>
      <c r="AW284" s="6"/>
      <c r="AX284" s="113"/>
      <c r="AY284" s="3"/>
      <c r="AZ284" s="3"/>
      <c r="BA284" s="3"/>
      <c r="BB284" s="3"/>
      <c r="BC284" s="4"/>
      <c r="BD284" s="4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25"/>
      <c r="BX284" s="25"/>
      <c r="BY284" s="19"/>
      <c r="BZ284" s="20"/>
      <c r="CA284" s="6"/>
      <c r="CB284" s="6"/>
      <c r="CC284" s="6"/>
      <c r="CD284" s="6"/>
      <c r="CE284" s="6"/>
      <c r="CF284" s="6"/>
      <c r="CG284" s="128"/>
    </row>
    <row r="285" spans="1:85" s="2" customFormat="1" x14ac:dyDescent="0.2">
      <c r="A285" s="114"/>
      <c r="B285" s="114"/>
      <c r="C285" s="114"/>
      <c r="D285" s="114"/>
      <c r="E285" s="7"/>
      <c r="F285" s="7"/>
      <c r="G285" s="7"/>
      <c r="H285" s="13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113"/>
      <c r="AB285" s="6"/>
      <c r="AC285" s="6"/>
      <c r="AD285" s="6"/>
      <c r="AE285" s="6"/>
      <c r="AF285" s="6"/>
      <c r="AG285" s="6"/>
      <c r="AH285" s="6"/>
      <c r="AI285" s="6"/>
      <c r="AJ285" s="9"/>
      <c r="AK285" s="9"/>
      <c r="AL285" s="9"/>
      <c r="AM285" s="9"/>
      <c r="AN285" s="9"/>
      <c r="AO285" s="6"/>
      <c r="AP285" s="6"/>
      <c r="AQ285" s="6"/>
      <c r="AR285" s="6"/>
      <c r="AS285" s="6"/>
      <c r="AT285" s="6"/>
      <c r="AU285" s="6"/>
      <c r="AV285" s="6"/>
      <c r="AW285" s="6"/>
      <c r="AX285" s="113"/>
      <c r="AY285" s="3"/>
      <c r="AZ285" s="3"/>
      <c r="BA285" s="3"/>
      <c r="BB285" s="3"/>
      <c r="BC285" s="4"/>
      <c r="BD285" s="4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25"/>
      <c r="BX285" s="25"/>
      <c r="BY285" s="19"/>
      <c r="BZ285" s="20"/>
      <c r="CA285" s="6"/>
      <c r="CB285" s="6"/>
      <c r="CC285" s="6"/>
      <c r="CD285" s="6"/>
      <c r="CE285" s="6"/>
      <c r="CF285" s="6"/>
      <c r="CG285" s="128"/>
    </row>
    <row r="286" spans="1:85" s="2" customFormat="1" x14ac:dyDescent="0.2">
      <c r="A286" s="114"/>
      <c r="B286" s="114"/>
      <c r="C286" s="114"/>
      <c r="D286" s="114"/>
      <c r="E286" s="7"/>
      <c r="F286" s="7"/>
      <c r="G286" s="7"/>
      <c r="H286" s="13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113"/>
      <c r="AB286" s="6"/>
      <c r="AC286" s="6"/>
      <c r="AD286" s="6"/>
      <c r="AE286" s="6"/>
      <c r="AF286" s="6"/>
      <c r="AG286" s="6"/>
      <c r="AH286" s="6"/>
      <c r="AI286" s="6"/>
      <c r="AJ286" s="9"/>
      <c r="AK286" s="9"/>
      <c r="AL286" s="9"/>
      <c r="AM286" s="9"/>
      <c r="AN286" s="9"/>
      <c r="AO286" s="6"/>
      <c r="AP286" s="6"/>
      <c r="AQ286" s="6"/>
      <c r="AR286" s="6"/>
      <c r="AS286" s="6"/>
      <c r="AT286" s="6"/>
      <c r="AU286" s="6"/>
      <c r="AV286" s="6"/>
      <c r="AW286" s="6"/>
      <c r="AX286" s="113"/>
      <c r="AY286" s="3"/>
      <c r="AZ286" s="3"/>
      <c r="BA286" s="3"/>
      <c r="BB286" s="3"/>
      <c r="BC286" s="4"/>
      <c r="BD286" s="4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25"/>
      <c r="BX286" s="25"/>
      <c r="BY286" s="19"/>
      <c r="BZ286" s="20"/>
      <c r="CA286" s="6"/>
      <c r="CB286" s="6"/>
      <c r="CC286" s="6"/>
      <c r="CD286" s="6"/>
      <c r="CE286" s="6"/>
      <c r="CF286" s="6"/>
      <c r="CG286" s="128"/>
    </row>
    <row r="287" spans="1:85" s="2" customFormat="1" x14ac:dyDescent="0.2">
      <c r="A287" s="114"/>
      <c r="B287" s="114"/>
      <c r="C287" s="114"/>
      <c r="D287" s="114"/>
      <c r="E287" s="7"/>
      <c r="F287" s="7"/>
      <c r="G287" s="7"/>
      <c r="H287" s="13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113"/>
      <c r="AB287" s="6"/>
      <c r="AC287" s="6"/>
      <c r="AD287" s="6"/>
      <c r="AE287" s="6"/>
      <c r="AF287" s="6"/>
      <c r="AG287" s="6"/>
      <c r="AH287" s="6"/>
      <c r="AI287" s="6"/>
      <c r="AJ287" s="9"/>
      <c r="AK287" s="9"/>
      <c r="AL287" s="9"/>
      <c r="AM287" s="9"/>
      <c r="AN287" s="9"/>
      <c r="AO287" s="6"/>
      <c r="AP287" s="6"/>
      <c r="AQ287" s="6"/>
      <c r="AR287" s="6"/>
      <c r="AS287" s="6"/>
      <c r="AT287" s="6"/>
      <c r="AU287" s="6"/>
      <c r="AV287" s="6"/>
      <c r="AW287" s="6"/>
      <c r="AX287" s="113"/>
      <c r="AY287" s="3"/>
      <c r="AZ287" s="3"/>
      <c r="BA287" s="3"/>
      <c r="BB287" s="3"/>
      <c r="BC287" s="4"/>
      <c r="BD287" s="4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25"/>
      <c r="BX287" s="25"/>
      <c r="BY287" s="19"/>
      <c r="BZ287" s="20"/>
      <c r="CA287" s="6"/>
      <c r="CB287" s="6"/>
      <c r="CC287" s="6"/>
      <c r="CD287" s="6"/>
      <c r="CE287" s="6"/>
      <c r="CF287" s="6"/>
      <c r="CG287" s="128"/>
    </row>
    <row r="288" spans="1:85" s="2" customFormat="1" x14ac:dyDescent="0.2">
      <c r="A288" s="114"/>
      <c r="B288" s="114"/>
      <c r="C288" s="114"/>
      <c r="D288" s="114"/>
      <c r="E288" s="7"/>
      <c r="F288" s="7"/>
      <c r="G288" s="7"/>
      <c r="H288" s="13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113"/>
      <c r="AB288" s="6"/>
      <c r="AC288" s="6"/>
      <c r="AD288" s="6"/>
      <c r="AE288" s="6"/>
      <c r="AF288" s="6"/>
      <c r="AG288" s="6"/>
      <c r="AH288" s="6"/>
      <c r="AI288" s="6"/>
      <c r="AJ288" s="9"/>
      <c r="AK288" s="9"/>
      <c r="AL288" s="9"/>
      <c r="AM288" s="9"/>
      <c r="AN288" s="9"/>
      <c r="AO288" s="6"/>
      <c r="AP288" s="6"/>
      <c r="AQ288" s="6"/>
      <c r="AR288" s="6"/>
      <c r="AS288" s="6"/>
      <c r="AT288" s="6"/>
      <c r="AU288" s="6"/>
      <c r="AV288" s="6"/>
      <c r="AW288" s="6"/>
      <c r="AX288" s="113"/>
      <c r="AY288" s="3"/>
      <c r="AZ288" s="3"/>
      <c r="BA288" s="3"/>
      <c r="BB288" s="3"/>
      <c r="BC288" s="4"/>
      <c r="BD288" s="4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25"/>
      <c r="BX288" s="25"/>
      <c r="BY288" s="19"/>
      <c r="BZ288" s="20"/>
      <c r="CA288" s="6"/>
      <c r="CB288" s="6"/>
      <c r="CC288" s="6"/>
      <c r="CD288" s="6"/>
      <c r="CE288" s="6"/>
      <c r="CF288" s="6"/>
      <c r="CG288" s="128"/>
    </row>
    <row r="289" spans="1:85" s="2" customFormat="1" x14ac:dyDescent="0.2">
      <c r="A289" s="114"/>
      <c r="B289" s="114"/>
      <c r="C289" s="114"/>
      <c r="D289" s="114"/>
      <c r="E289" s="7"/>
      <c r="F289" s="7"/>
      <c r="G289" s="7"/>
      <c r="H289" s="13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113"/>
      <c r="AB289" s="6"/>
      <c r="AC289" s="6"/>
      <c r="AD289" s="6"/>
      <c r="AE289" s="6"/>
      <c r="AF289" s="6"/>
      <c r="AG289" s="6"/>
      <c r="AH289" s="6"/>
      <c r="AI289" s="6"/>
      <c r="AJ289" s="9"/>
      <c r="AK289" s="9"/>
      <c r="AL289" s="9"/>
      <c r="AM289" s="9"/>
      <c r="AN289" s="9"/>
      <c r="AO289" s="6"/>
      <c r="AP289" s="6"/>
      <c r="AQ289" s="6"/>
      <c r="AR289" s="6"/>
      <c r="AS289" s="6"/>
      <c r="AT289" s="6"/>
      <c r="AU289" s="6"/>
      <c r="AV289" s="6"/>
      <c r="AW289" s="6"/>
      <c r="AX289" s="113"/>
      <c r="AY289" s="3"/>
      <c r="AZ289" s="3"/>
      <c r="BA289" s="3"/>
      <c r="BB289" s="3"/>
      <c r="BC289" s="4"/>
      <c r="BD289" s="4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25"/>
      <c r="BX289" s="25"/>
      <c r="BY289" s="19"/>
      <c r="BZ289" s="20"/>
      <c r="CA289" s="6"/>
      <c r="CB289" s="6"/>
      <c r="CC289" s="6"/>
      <c r="CD289" s="6"/>
      <c r="CE289" s="6"/>
      <c r="CF289" s="6"/>
      <c r="CG289" s="128"/>
    </row>
    <row r="290" spans="1:85" s="2" customFormat="1" x14ac:dyDescent="0.2">
      <c r="A290" s="114"/>
      <c r="B290" s="114"/>
      <c r="C290" s="114"/>
      <c r="D290" s="114"/>
      <c r="E290" s="7"/>
      <c r="F290" s="7"/>
      <c r="G290" s="7"/>
      <c r="H290" s="13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113"/>
      <c r="AB290" s="6"/>
      <c r="AC290" s="6"/>
      <c r="AD290" s="6"/>
      <c r="AE290" s="6"/>
      <c r="AF290" s="6"/>
      <c r="AG290" s="6"/>
      <c r="AH290" s="6"/>
      <c r="AI290" s="6"/>
      <c r="AJ290" s="9"/>
      <c r="AK290" s="9"/>
      <c r="AL290" s="9"/>
      <c r="AM290" s="9"/>
      <c r="AN290" s="9"/>
      <c r="AO290" s="6"/>
      <c r="AP290" s="6"/>
      <c r="AQ290" s="6"/>
      <c r="AR290" s="6"/>
      <c r="AS290" s="6"/>
      <c r="AT290" s="6"/>
      <c r="AU290" s="6"/>
      <c r="AV290" s="6"/>
      <c r="AW290" s="6"/>
      <c r="AX290" s="113"/>
      <c r="AY290" s="3"/>
      <c r="AZ290" s="3"/>
      <c r="BA290" s="3"/>
      <c r="BB290" s="3"/>
      <c r="BC290" s="4"/>
      <c r="BD290" s="4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25"/>
      <c r="BX290" s="25"/>
      <c r="BY290" s="19"/>
      <c r="BZ290" s="20"/>
      <c r="CA290" s="6"/>
      <c r="CB290" s="6"/>
      <c r="CC290" s="6"/>
      <c r="CD290" s="6"/>
      <c r="CE290" s="6"/>
      <c r="CF290" s="6"/>
      <c r="CG290" s="128"/>
    </row>
    <row r="291" spans="1:85" s="2" customFormat="1" x14ac:dyDescent="0.2">
      <c r="A291" s="114"/>
      <c r="B291" s="114"/>
      <c r="C291" s="114"/>
      <c r="D291" s="114"/>
      <c r="E291" s="7"/>
      <c r="F291" s="7"/>
      <c r="G291" s="7"/>
      <c r="H291" s="13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113"/>
      <c r="AB291" s="6"/>
      <c r="AC291" s="6"/>
      <c r="AD291" s="6"/>
      <c r="AE291" s="6"/>
      <c r="AF291" s="6"/>
      <c r="AG291" s="6"/>
      <c r="AH291" s="6"/>
      <c r="AI291" s="6"/>
      <c r="AJ291" s="9"/>
      <c r="AK291" s="9"/>
      <c r="AL291" s="9"/>
      <c r="AM291" s="9"/>
      <c r="AN291" s="9"/>
      <c r="AO291" s="6"/>
      <c r="AP291" s="6"/>
      <c r="AQ291" s="6"/>
      <c r="AR291" s="6"/>
      <c r="AS291" s="6"/>
      <c r="AT291" s="6"/>
      <c r="AU291" s="6"/>
      <c r="AV291" s="6"/>
      <c r="AW291" s="6"/>
      <c r="AX291" s="113"/>
      <c r="AY291" s="3"/>
      <c r="AZ291" s="3"/>
      <c r="BA291" s="3"/>
      <c r="BB291" s="3"/>
      <c r="BC291" s="4"/>
      <c r="BD291" s="4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25"/>
      <c r="BX291" s="25"/>
      <c r="BY291" s="19"/>
      <c r="BZ291" s="20"/>
      <c r="CA291" s="6"/>
      <c r="CB291" s="6"/>
      <c r="CC291" s="6"/>
      <c r="CD291" s="6"/>
      <c r="CE291" s="6"/>
      <c r="CF291" s="6"/>
      <c r="CG291" s="128"/>
    </row>
    <row r="292" spans="1:85" s="2" customFormat="1" x14ac:dyDescent="0.2">
      <c r="A292" s="114"/>
      <c r="B292" s="114"/>
      <c r="C292" s="114"/>
      <c r="D292" s="114"/>
      <c r="E292" s="7"/>
      <c r="F292" s="7"/>
      <c r="G292" s="7"/>
      <c r="H292" s="13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113"/>
      <c r="AB292" s="6"/>
      <c r="AC292" s="6"/>
      <c r="AD292" s="6"/>
      <c r="AE292" s="6"/>
      <c r="AF292" s="6"/>
      <c r="AG292" s="6"/>
      <c r="AH292" s="6"/>
      <c r="AI292" s="6"/>
      <c r="AJ292" s="9"/>
      <c r="AK292" s="9"/>
      <c r="AL292" s="9"/>
      <c r="AM292" s="9"/>
      <c r="AN292" s="9"/>
      <c r="AO292" s="6"/>
      <c r="AP292" s="6"/>
      <c r="AQ292" s="6"/>
      <c r="AR292" s="6"/>
      <c r="AS292" s="6"/>
      <c r="AT292" s="6"/>
      <c r="AU292" s="6"/>
      <c r="AV292" s="6"/>
      <c r="AW292" s="6"/>
      <c r="AX292" s="113"/>
      <c r="AY292" s="3"/>
      <c r="AZ292" s="3"/>
      <c r="BA292" s="3"/>
      <c r="BB292" s="3"/>
      <c r="BC292" s="4"/>
      <c r="BD292" s="4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25"/>
      <c r="BX292" s="25"/>
      <c r="BY292" s="19"/>
      <c r="BZ292" s="20"/>
      <c r="CA292" s="6"/>
      <c r="CB292" s="6"/>
      <c r="CC292" s="6"/>
      <c r="CD292" s="6"/>
      <c r="CE292" s="6"/>
      <c r="CF292" s="6"/>
      <c r="CG292" s="128"/>
    </row>
    <row r="293" spans="1:85" s="2" customFormat="1" x14ac:dyDescent="0.2">
      <c r="A293" s="114"/>
      <c r="B293" s="114"/>
      <c r="C293" s="114"/>
      <c r="D293" s="114"/>
      <c r="E293" s="7"/>
      <c r="F293" s="7"/>
      <c r="G293" s="7"/>
      <c r="H293" s="13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113"/>
      <c r="AB293" s="6"/>
      <c r="AC293" s="6"/>
      <c r="AD293" s="6"/>
      <c r="AE293" s="6"/>
      <c r="AF293" s="6"/>
      <c r="AG293" s="6"/>
      <c r="AH293" s="6"/>
      <c r="AI293" s="6"/>
      <c r="AJ293" s="9"/>
      <c r="AK293" s="9"/>
      <c r="AL293" s="9"/>
      <c r="AM293" s="9"/>
      <c r="AN293" s="9"/>
      <c r="AO293" s="6"/>
      <c r="AP293" s="6"/>
      <c r="AQ293" s="6"/>
      <c r="AR293" s="6"/>
      <c r="AS293" s="6"/>
      <c r="AT293" s="6"/>
      <c r="AU293" s="6"/>
      <c r="AV293" s="6"/>
      <c r="AW293" s="6"/>
      <c r="AX293" s="113"/>
      <c r="AY293" s="3"/>
      <c r="AZ293" s="3"/>
      <c r="BA293" s="3"/>
      <c r="BB293" s="3"/>
      <c r="BC293" s="4"/>
      <c r="BD293" s="4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25"/>
      <c r="BX293" s="25"/>
      <c r="BY293" s="19"/>
      <c r="BZ293" s="20"/>
      <c r="CA293" s="6"/>
      <c r="CB293" s="6"/>
      <c r="CC293" s="6"/>
      <c r="CD293" s="6"/>
      <c r="CE293" s="6"/>
      <c r="CF293" s="6"/>
      <c r="CG293" s="128"/>
    </row>
    <row r="294" spans="1:85" s="2" customFormat="1" x14ac:dyDescent="0.2">
      <c r="A294" s="114"/>
      <c r="B294" s="114"/>
      <c r="C294" s="114"/>
      <c r="D294" s="114"/>
      <c r="E294" s="7"/>
      <c r="F294" s="7"/>
      <c r="G294" s="7"/>
      <c r="H294" s="13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113"/>
      <c r="AB294" s="6"/>
      <c r="AC294" s="6"/>
      <c r="AD294" s="6"/>
      <c r="AE294" s="6"/>
      <c r="AF294" s="6"/>
      <c r="AG294" s="6"/>
      <c r="AH294" s="6"/>
      <c r="AI294" s="6"/>
      <c r="AJ294" s="9"/>
      <c r="AK294" s="9"/>
      <c r="AL294" s="9"/>
      <c r="AM294" s="9"/>
      <c r="AN294" s="9"/>
      <c r="AO294" s="6"/>
      <c r="AP294" s="6"/>
      <c r="AQ294" s="6"/>
      <c r="AR294" s="6"/>
      <c r="AS294" s="6"/>
      <c r="AT294" s="6"/>
      <c r="AU294" s="6"/>
      <c r="AV294" s="6"/>
      <c r="AW294" s="6"/>
      <c r="AX294" s="113"/>
      <c r="AY294" s="3"/>
      <c r="AZ294" s="3"/>
      <c r="BA294" s="3"/>
      <c r="BB294" s="3"/>
      <c r="BC294" s="4"/>
      <c r="BD294" s="4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25"/>
      <c r="BX294" s="25"/>
      <c r="BY294" s="19"/>
      <c r="BZ294" s="20"/>
      <c r="CA294" s="6"/>
      <c r="CB294" s="6"/>
      <c r="CC294" s="6"/>
      <c r="CD294" s="6"/>
      <c r="CE294" s="6"/>
      <c r="CF294" s="6"/>
      <c r="CG294" s="128"/>
    </row>
    <row r="295" spans="1:85" s="2" customFormat="1" x14ac:dyDescent="0.2">
      <c r="A295" s="114"/>
      <c r="B295" s="114"/>
      <c r="C295" s="114"/>
      <c r="D295" s="114"/>
      <c r="E295" s="7"/>
      <c r="F295" s="7"/>
      <c r="G295" s="7"/>
      <c r="H295" s="13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113"/>
      <c r="AB295" s="6"/>
      <c r="AC295" s="6"/>
      <c r="AD295" s="6"/>
      <c r="AE295" s="6"/>
      <c r="AF295" s="6"/>
      <c r="AG295" s="6"/>
      <c r="AH295" s="6"/>
      <c r="AI295" s="6"/>
      <c r="AJ295" s="9"/>
      <c r="AK295" s="9"/>
      <c r="AL295" s="9"/>
      <c r="AM295" s="9"/>
      <c r="AN295" s="9"/>
      <c r="AO295" s="6"/>
      <c r="AP295" s="6"/>
      <c r="AQ295" s="6"/>
      <c r="AR295" s="6"/>
      <c r="AS295" s="6"/>
      <c r="AT295" s="6"/>
      <c r="AU295" s="6"/>
      <c r="AV295" s="6"/>
      <c r="AW295" s="6"/>
      <c r="AX295" s="113"/>
      <c r="AY295" s="3"/>
      <c r="AZ295" s="3"/>
      <c r="BA295" s="3"/>
      <c r="BB295" s="3"/>
      <c r="BC295" s="4"/>
      <c r="BD295" s="4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25"/>
      <c r="BX295" s="25"/>
      <c r="BY295" s="19"/>
      <c r="BZ295" s="20"/>
      <c r="CA295" s="6"/>
      <c r="CB295" s="6"/>
      <c r="CC295" s="6"/>
      <c r="CD295" s="6"/>
      <c r="CE295" s="6"/>
      <c r="CF295" s="6"/>
      <c r="CG295" s="128"/>
    </row>
    <row r="296" spans="1:85" s="2" customFormat="1" x14ac:dyDescent="0.2">
      <c r="A296" s="114"/>
      <c r="B296" s="114"/>
      <c r="C296" s="114"/>
      <c r="D296" s="114"/>
      <c r="E296" s="7"/>
      <c r="F296" s="7"/>
      <c r="G296" s="7"/>
      <c r="H296" s="13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113"/>
      <c r="AB296" s="6"/>
      <c r="AC296" s="6"/>
      <c r="AD296" s="6"/>
      <c r="AE296" s="6"/>
      <c r="AF296" s="6"/>
      <c r="AG296" s="6"/>
      <c r="AH296" s="6"/>
      <c r="AI296" s="6"/>
      <c r="AJ296" s="9"/>
      <c r="AK296" s="9"/>
      <c r="AL296" s="9"/>
      <c r="AM296" s="9"/>
      <c r="AN296" s="9"/>
      <c r="AO296" s="6"/>
      <c r="AP296" s="6"/>
      <c r="AQ296" s="6"/>
      <c r="AR296" s="6"/>
      <c r="AS296" s="6"/>
      <c r="AT296" s="6"/>
      <c r="AU296" s="6"/>
      <c r="AV296" s="6"/>
      <c r="AW296" s="6"/>
      <c r="AX296" s="113"/>
      <c r="AY296" s="3"/>
      <c r="AZ296" s="3"/>
      <c r="BA296" s="3"/>
      <c r="BB296" s="3"/>
      <c r="BC296" s="4"/>
      <c r="BD296" s="4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25"/>
      <c r="BX296" s="25"/>
      <c r="BY296" s="19"/>
      <c r="BZ296" s="20"/>
      <c r="CA296" s="6"/>
      <c r="CB296" s="6"/>
      <c r="CC296" s="6"/>
      <c r="CD296" s="6"/>
      <c r="CE296" s="6"/>
      <c r="CF296" s="6"/>
      <c r="CG296" s="128"/>
    </row>
    <row r="297" spans="1:85" s="2" customFormat="1" x14ac:dyDescent="0.2">
      <c r="A297" s="114"/>
      <c r="B297" s="114"/>
      <c r="C297" s="114"/>
      <c r="D297" s="114"/>
      <c r="E297" s="7"/>
      <c r="F297" s="7"/>
      <c r="G297" s="7"/>
      <c r="H297" s="13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113"/>
      <c r="AB297" s="6"/>
      <c r="AC297" s="6"/>
      <c r="AD297" s="6"/>
      <c r="AE297" s="6"/>
      <c r="AF297" s="6"/>
      <c r="AG297" s="6"/>
      <c r="AH297" s="6"/>
      <c r="AI297" s="6"/>
      <c r="AJ297" s="9"/>
      <c r="AK297" s="9"/>
      <c r="AL297" s="9"/>
      <c r="AM297" s="9"/>
      <c r="AN297" s="9"/>
      <c r="AO297" s="6"/>
      <c r="AP297" s="6"/>
      <c r="AQ297" s="6"/>
      <c r="AR297" s="6"/>
      <c r="AS297" s="6"/>
      <c r="AT297" s="6"/>
      <c r="AU297" s="6"/>
      <c r="AV297" s="6"/>
      <c r="AW297" s="6"/>
      <c r="AX297" s="113"/>
      <c r="AY297" s="3"/>
      <c r="AZ297" s="3"/>
      <c r="BA297" s="3"/>
      <c r="BB297" s="3"/>
      <c r="BC297" s="4"/>
      <c r="BD297" s="4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25"/>
      <c r="BX297" s="25"/>
      <c r="BY297" s="19"/>
      <c r="BZ297" s="20"/>
      <c r="CA297" s="6"/>
      <c r="CB297" s="6"/>
      <c r="CC297" s="6"/>
      <c r="CD297" s="6"/>
      <c r="CE297" s="6"/>
      <c r="CF297" s="6"/>
      <c r="CG297" s="128"/>
    </row>
    <row r="298" spans="1:85" s="2" customFormat="1" x14ac:dyDescent="0.2">
      <c r="A298" s="114"/>
      <c r="B298" s="114"/>
      <c r="C298" s="114"/>
      <c r="D298" s="114"/>
      <c r="E298" s="7"/>
      <c r="F298" s="7"/>
      <c r="G298" s="7"/>
      <c r="H298" s="13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113"/>
      <c r="AB298" s="6"/>
      <c r="AC298" s="6"/>
      <c r="AD298" s="6"/>
      <c r="AE298" s="6"/>
      <c r="AF298" s="6"/>
      <c r="AG298" s="6"/>
      <c r="AH298" s="6"/>
      <c r="AI298" s="6"/>
      <c r="AJ298" s="9"/>
      <c r="AK298" s="9"/>
      <c r="AL298" s="9"/>
      <c r="AM298" s="9"/>
      <c r="AN298" s="9"/>
      <c r="AO298" s="6"/>
      <c r="AP298" s="6"/>
      <c r="AQ298" s="6"/>
      <c r="AR298" s="6"/>
      <c r="AS298" s="6"/>
      <c r="AT298" s="6"/>
      <c r="AU298" s="6"/>
      <c r="AV298" s="6"/>
      <c r="AW298" s="6"/>
      <c r="AX298" s="113"/>
      <c r="AY298" s="3"/>
      <c r="AZ298" s="3"/>
      <c r="BA298" s="3"/>
      <c r="BB298" s="3"/>
      <c r="BC298" s="4"/>
      <c r="BD298" s="4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25"/>
      <c r="BX298" s="25"/>
      <c r="BY298" s="19"/>
      <c r="BZ298" s="20"/>
      <c r="CA298" s="6"/>
      <c r="CB298" s="6"/>
      <c r="CC298" s="6"/>
      <c r="CD298" s="6"/>
      <c r="CE298" s="6"/>
      <c r="CF298" s="6"/>
      <c r="CG298" s="128"/>
    </row>
    <row r="299" spans="1:85" s="2" customFormat="1" x14ac:dyDescent="0.2">
      <c r="A299" s="114"/>
      <c r="B299" s="114"/>
      <c r="C299" s="114"/>
      <c r="D299" s="114"/>
      <c r="E299" s="7"/>
      <c r="F299" s="7"/>
      <c r="G299" s="7"/>
      <c r="H299" s="13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113"/>
      <c r="AB299" s="6"/>
      <c r="AC299" s="6"/>
      <c r="AD299" s="6"/>
      <c r="AE299" s="6"/>
      <c r="AF299" s="6"/>
      <c r="AG299" s="6"/>
      <c r="AH299" s="6"/>
      <c r="AI299" s="6"/>
      <c r="AJ299" s="9"/>
      <c r="AK299" s="9"/>
      <c r="AL299" s="9"/>
      <c r="AM299" s="9"/>
      <c r="AN299" s="9"/>
      <c r="AO299" s="6"/>
      <c r="AP299" s="6"/>
      <c r="AQ299" s="6"/>
      <c r="AR299" s="6"/>
      <c r="AS299" s="6"/>
      <c r="AT299" s="6"/>
      <c r="AU299" s="6"/>
      <c r="AV299" s="6"/>
      <c r="AW299" s="6"/>
      <c r="AX299" s="113"/>
      <c r="AY299" s="3"/>
      <c r="AZ299" s="3"/>
      <c r="BA299" s="3"/>
      <c r="BB299" s="3"/>
      <c r="BC299" s="4"/>
      <c r="BD299" s="4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25"/>
      <c r="BX299" s="25"/>
      <c r="BY299" s="19"/>
      <c r="BZ299" s="20"/>
      <c r="CA299" s="6"/>
      <c r="CB299" s="6"/>
      <c r="CC299" s="6"/>
      <c r="CD299" s="6"/>
      <c r="CE299" s="6"/>
      <c r="CF299" s="6"/>
      <c r="CG299" s="128"/>
    </row>
  </sheetData>
  <mergeCells count="51">
    <mergeCell ref="V2:X2"/>
    <mergeCell ref="G2:G3"/>
    <mergeCell ref="AB1:AW1"/>
    <mergeCell ref="CF2:CF3"/>
    <mergeCell ref="CG2:CG3"/>
    <mergeCell ref="AO2:AR2"/>
    <mergeCell ref="AS2:AU2"/>
    <mergeCell ref="BI2:BI3"/>
    <mergeCell ref="A1:Z1"/>
    <mergeCell ref="A2:A3"/>
    <mergeCell ref="AB2:AC2"/>
    <mergeCell ref="E2:F2"/>
    <mergeCell ref="AJ2:AJ3"/>
    <mergeCell ref="H2:H3"/>
    <mergeCell ref="AD2:AD3"/>
    <mergeCell ref="AF2:AF3"/>
    <mergeCell ref="AG2:AI2"/>
    <mergeCell ref="J2:L2"/>
    <mergeCell ref="N2:Q2"/>
    <mergeCell ref="R2:U2"/>
    <mergeCell ref="I2:I3"/>
    <mergeCell ref="CB2:CB3"/>
    <mergeCell ref="CC2:CC3"/>
    <mergeCell ref="CD2:CD3"/>
    <mergeCell ref="CE2:CE3"/>
    <mergeCell ref="BY2:BY3"/>
    <mergeCell ref="BW2:BW3"/>
    <mergeCell ref="BX2:BX3"/>
    <mergeCell ref="BZ2:BZ3"/>
    <mergeCell ref="CA2:CA3"/>
    <mergeCell ref="BB2:BB3"/>
    <mergeCell ref="BJ2:BM2"/>
    <mergeCell ref="BR2:BT2"/>
    <mergeCell ref="BU2:BU3"/>
    <mergeCell ref="BV2:BV3"/>
    <mergeCell ref="B2:B3"/>
    <mergeCell ref="C2:C3"/>
    <mergeCell ref="D2:D3"/>
    <mergeCell ref="AY1:BV1"/>
    <mergeCell ref="AY2:AY3"/>
    <mergeCell ref="AZ2:BA2"/>
    <mergeCell ref="BE2:BE3"/>
    <mergeCell ref="BF2:BH2"/>
    <mergeCell ref="BN2:BQ2"/>
    <mergeCell ref="M2:M3"/>
    <mergeCell ref="Y2:Y3"/>
    <mergeCell ref="Z2:Z3"/>
    <mergeCell ref="AV2:AV3"/>
    <mergeCell ref="AW2:AW3"/>
    <mergeCell ref="AE2:AE3"/>
    <mergeCell ref="AK2:AN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6"/>
  <sheetViews>
    <sheetView rightToLeft="1" zoomScale="80" zoomScaleNormal="8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K10" sqref="K10"/>
    </sheetView>
    <sheetView rightToLeft="1" workbookViewId="1"/>
  </sheetViews>
  <sheetFormatPr defaultRowHeight="14.25" x14ac:dyDescent="0.2"/>
  <cols>
    <col min="1" max="1" width="12.375" bestFit="1" customWidth="1"/>
    <col min="2" max="2" width="10.375" bestFit="1" customWidth="1"/>
    <col min="3" max="3" width="7.625" bestFit="1" customWidth="1"/>
    <col min="5" max="5" width="11.375" bestFit="1" customWidth="1"/>
    <col min="7" max="8" width="13.625" bestFit="1" customWidth="1"/>
    <col min="9" max="9" width="14.75" bestFit="1" customWidth="1"/>
    <col min="10" max="10" width="17.875" bestFit="1" customWidth="1"/>
    <col min="11" max="11" width="13.375" bestFit="1" customWidth="1"/>
    <col min="12" max="12" width="9.875" customWidth="1"/>
    <col min="13" max="13" width="12.25" bestFit="1" customWidth="1"/>
    <col min="14" max="14" width="7.875" bestFit="1" customWidth="1"/>
    <col min="15" max="15" width="9.625" bestFit="1" customWidth="1"/>
    <col min="17" max="17" width="10.375" bestFit="1" customWidth="1"/>
    <col min="18" max="18" width="13.625" bestFit="1" customWidth="1"/>
    <col min="19" max="19" width="9.375" bestFit="1" customWidth="1"/>
    <col min="20" max="20" width="13.375" customWidth="1"/>
    <col min="21" max="21" width="21.625" bestFit="1" customWidth="1"/>
    <col min="22" max="22" width="11.25" bestFit="1" customWidth="1"/>
    <col min="23" max="23" width="12.75" customWidth="1"/>
    <col min="24" max="24" width="7.875" customWidth="1"/>
    <col min="26" max="26" width="14.375" bestFit="1" customWidth="1"/>
  </cols>
  <sheetData>
    <row r="1" spans="1:26" ht="25.5" x14ac:dyDescent="0.2">
      <c r="A1" s="15"/>
      <c r="B1" s="183" t="s">
        <v>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5"/>
    </row>
    <row r="2" spans="1:26" ht="25.5" x14ac:dyDescent="0.2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</row>
    <row r="3" spans="1:26" ht="14.25" customHeight="1" x14ac:dyDescent="0.2">
      <c r="A3" s="186" t="s">
        <v>0</v>
      </c>
      <c r="B3" s="171" t="s">
        <v>59</v>
      </c>
      <c r="C3" s="171" t="s">
        <v>60</v>
      </c>
      <c r="D3" s="171" t="s">
        <v>61</v>
      </c>
      <c r="E3" s="171" t="s">
        <v>62</v>
      </c>
      <c r="F3" s="171" t="s">
        <v>63</v>
      </c>
      <c r="G3" s="171" t="s">
        <v>64</v>
      </c>
      <c r="H3" s="171" t="s">
        <v>65</v>
      </c>
      <c r="I3" s="171" t="s">
        <v>66</v>
      </c>
      <c r="J3" s="171" t="s">
        <v>81</v>
      </c>
      <c r="K3" s="171" t="s">
        <v>83</v>
      </c>
      <c r="L3" s="171" t="s">
        <v>82</v>
      </c>
      <c r="M3" s="171" t="s">
        <v>67</v>
      </c>
      <c r="N3" s="171" t="s">
        <v>68</v>
      </c>
      <c r="O3" s="171" t="s">
        <v>69</v>
      </c>
      <c r="P3" s="171" t="s">
        <v>70</v>
      </c>
      <c r="Q3" s="171" t="s">
        <v>71</v>
      </c>
      <c r="R3" s="171" t="s">
        <v>72</v>
      </c>
      <c r="S3" s="171" t="s">
        <v>73</v>
      </c>
      <c r="T3" s="171" t="s">
        <v>74</v>
      </c>
      <c r="U3" s="171" t="s">
        <v>75</v>
      </c>
      <c r="V3" s="171" t="s">
        <v>76</v>
      </c>
      <c r="W3" s="171" t="s">
        <v>77</v>
      </c>
      <c r="X3" s="171" t="s">
        <v>80</v>
      </c>
      <c r="Y3" s="171" t="s">
        <v>78</v>
      </c>
      <c r="Z3" s="171" t="s">
        <v>79</v>
      </c>
    </row>
    <row r="4" spans="1:26" x14ac:dyDescent="0.2">
      <c r="A4" s="186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</row>
    <row r="5" spans="1:26" x14ac:dyDescent="0.2">
      <c r="A5" s="12" t="s">
        <v>41</v>
      </c>
      <c r="B5" s="12">
        <v>0</v>
      </c>
      <c r="C5" s="12">
        <v>0</v>
      </c>
      <c r="D5" s="12"/>
      <c r="E5" s="67"/>
      <c r="F5" s="12">
        <v>31</v>
      </c>
      <c r="G5" s="12"/>
      <c r="H5" s="12"/>
      <c r="I5" s="14">
        <v>0</v>
      </c>
      <c r="J5" s="12">
        <v>9609287</v>
      </c>
      <c r="K5" s="12">
        <v>30000000</v>
      </c>
      <c r="L5" s="12">
        <v>0</v>
      </c>
      <c r="M5" s="12">
        <v>0</v>
      </c>
      <c r="N5" s="12">
        <v>400000</v>
      </c>
      <c r="O5" s="12">
        <v>1100000</v>
      </c>
      <c r="P5" s="12"/>
      <c r="Q5" s="12"/>
      <c r="R5" s="12"/>
      <c r="S5" s="12"/>
      <c r="T5" s="12"/>
      <c r="U5" s="12"/>
      <c r="V5" s="12">
        <v>777650</v>
      </c>
      <c r="W5" s="12"/>
      <c r="X5" s="12"/>
      <c r="Y5" s="12">
        <v>0</v>
      </c>
      <c r="Z5" s="12">
        <f ca="1">B:Z</f>
        <v>0</v>
      </c>
    </row>
    <row r="6" spans="1:26" x14ac:dyDescent="0.2">
      <c r="A6" s="12" t="s">
        <v>42</v>
      </c>
      <c r="B6" s="12">
        <v>0</v>
      </c>
      <c r="C6" s="12">
        <v>0</v>
      </c>
      <c r="D6" s="12"/>
      <c r="E6" s="67"/>
      <c r="F6" s="12">
        <v>31</v>
      </c>
      <c r="G6" s="12"/>
      <c r="H6" s="12"/>
      <c r="I6" s="12">
        <v>0</v>
      </c>
      <c r="J6" s="12">
        <v>9609287</v>
      </c>
      <c r="K6" s="12">
        <v>50000000</v>
      </c>
      <c r="L6" s="12">
        <v>0</v>
      </c>
      <c r="M6" s="12">
        <v>0</v>
      </c>
      <c r="N6" s="12">
        <v>400000</v>
      </c>
      <c r="O6" s="12">
        <v>1100000</v>
      </c>
      <c r="P6" s="12"/>
      <c r="Q6" s="12"/>
      <c r="R6" s="12"/>
      <c r="S6" s="12"/>
      <c r="T6" s="12"/>
      <c r="U6" s="12"/>
      <c r="V6" s="12">
        <v>777650</v>
      </c>
      <c r="W6" s="12"/>
      <c r="X6" s="12"/>
      <c r="Y6" s="12">
        <v>0</v>
      </c>
      <c r="Z6" s="12"/>
    </row>
    <row r="7" spans="1:26" x14ac:dyDescent="0.2">
      <c r="A7" s="12" t="s">
        <v>43</v>
      </c>
      <c r="B7" s="12">
        <v>222</v>
      </c>
      <c r="C7" s="12">
        <f t="shared" ref="C7:C13" si="0">B7-192</f>
        <v>30</v>
      </c>
      <c r="D7" s="12"/>
      <c r="E7" s="67"/>
      <c r="F7" s="12">
        <v>31</v>
      </c>
      <c r="G7" s="12"/>
      <c r="H7" s="12"/>
      <c r="I7" s="12">
        <v>0</v>
      </c>
      <c r="J7" s="12">
        <v>9609287</v>
      </c>
      <c r="K7" s="12">
        <v>18000000</v>
      </c>
      <c r="L7" s="12">
        <f>K7/192</f>
        <v>93750</v>
      </c>
      <c r="M7" s="12">
        <f>L7*C7</f>
        <v>2812500</v>
      </c>
      <c r="N7" s="12">
        <v>400000</v>
      </c>
      <c r="O7" s="12">
        <v>1100000</v>
      </c>
      <c r="P7" s="12"/>
      <c r="Q7" s="12"/>
      <c r="R7" s="12"/>
      <c r="S7" s="12"/>
      <c r="T7" s="12"/>
      <c r="U7" s="12"/>
      <c r="V7" s="12">
        <v>777650</v>
      </c>
      <c r="W7" s="12"/>
      <c r="X7" s="12"/>
      <c r="Y7" s="12">
        <v>0</v>
      </c>
      <c r="Z7" s="12"/>
    </row>
    <row r="8" spans="1:26" x14ac:dyDescent="0.2">
      <c r="A8" s="12" t="s">
        <v>44</v>
      </c>
      <c r="B8" s="12">
        <v>343</v>
      </c>
      <c r="C8" s="12">
        <f t="shared" si="0"/>
        <v>151</v>
      </c>
      <c r="D8" s="12"/>
      <c r="E8" s="67"/>
      <c r="F8" s="12">
        <v>31</v>
      </c>
      <c r="G8" s="12"/>
      <c r="H8" s="12"/>
      <c r="I8" s="12">
        <v>0</v>
      </c>
      <c r="J8" s="12">
        <v>9609287</v>
      </c>
      <c r="K8" s="12">
        <v>14000000</v>
      </c>
      <c r="L8" s="12">
        <v>0</v>
      </c>
      <c r="M8" s="12">
        <f t="shared" ref="M8:M16" si="1">L8*C8</f>
        <v>0</v>
      </c>
      <c r="N8" s="12">
        <v>400000</v>
      </c>
      <c r="O8" s="12">
        <v>1100000</v>
      </c>
      <c r="P8" s="12">
        <v>929931</v>
      </c>
      <c r="Q8" s="12"/>
      <c r="R8" s="12"/>
      <c r="S8" s="12"/>
      <c r="T8" s="12"/>
      <c r="U8" s="12"/>
      <c r="V8" s="12">
        <v>777650</v>
      </c>
      <c r="W8" s="12"/>
      <c r="X8" s="12"/>
      <c r="Y8" s="12">
        <v>0</v>
      </c>
      <c r="Z8" s="12"/>
    </row>
    <row r="9" spans="1:26" x14ac:dyDescent="0.2">
      <c r="A9" s="12" t="s">
        <v>45</v>
      </c>
      <c r="B9" s="12">
        <v>281</v>
      </c>
      <c r="C9" s="12">
        <v>42</v>
      </c>
      <c r="D9" s="12"/>
      <c r="E9" s="67"/>
      <c r="F9" s="12">
        <v>31</v>
      </c>
      <c r="G9" s="12">
        <v>5</v>
      </c>
      <c r="H9" s="12"/>
      <c r="I9" s="12">
        <v>0</v>
      </c>
      <c r="J9" s="12">
        <v>9609287</v>
      </c>
      <c r="K9" s="12">
        <v>21000000</v>
      </c>
      <c r="L9" s="12">
        <f>K9/192</f>
        <v>109375</v>
      </c>
      <c r="M9" s="12">
        <f t="shared" si="1"/>
        <v>4593750</v>
      </c>
      <c r="N9" s="12">
        <v>400000</v>
      </c>
      <c r="O9" s="12">
        <v>1100000</v>
      </c>
      <c r="P9" s="12"/>
      <c r="Q9" s="12"/>
      <c r="R9" s="12"/>
      <c r="S9" s="12"/>
      <c r="T9" s="12"/>
      <c r="U9" s="12"/>
      <c r="V9" s="12">
        <v>777650</v>
      </c>
      <c r="W9" s="12"/>
      <c r="X9" s="12"/>
      <c r="Y9" s="12">
        <v>0</v>
      </c>
      <c r="Z9" s="12"/>
    </row>
    <row r="10" spans="1:26" x14ac:dyDescent="0.2">
      <c r="A10" s="12" t="s">
        <v>46</v>
      </c>
      <c r="B10" s="12">
        <v>153</v>
      </c>
      <c r="C10" s="12">
        <v>20</v>
      </c>
      <c r="D10" s="12"/>
      <c r="E10" s="67"/>
      <c r="F10" s="12">
        <v>21</v>
      </c>
      <c r="G10" s="12"/>
      <c r="H10" s="12"/>
      <c r="I10" s="12">
        <v>0</v>
      </c>
      <c r="J10" s="12">
        <v>6509517</v>
      </c>
      <c r="K10" s="12">
        <v>12000000</v>
      </c>
      <c r="L10" s="12">
        <f>K10/192</f>
        <v>62500</v>
      </c>
      <c r="M10" s="12">
        <f t="shared" si="1"/>
        <v>1250000</v>
      </c>
      <c r="N10" s="12">
        <v>270984</v>
      </c>
      <c r="O10" s="12">
        <v>770007</v>
      </c>
      <c r="P10" s="12"/>
      <c r="Q10" s="12"/>
      <c r="R10" s="12"/>
      <c r="S10" s="12"/>
      <c r="T10" s="12"/>
      <c r="U10" s="12"/>
      <c r="V10" s="12">
        <v>526806</v>
      </c>
      <c r="W10" s="12"/>
      <c r="X10" s="12"/>
      <c r="Y10" s="12">
        <v>0</v>
      </c>
      <c r="Z10" s="12"/>
    </row>
    <row r="11" spans="1:26" x14ac:dyDescent="0.2">
      <c r="A11" s="12" t="s">
        <v>47</v>
      </c>
      <c r="B11" s="12">
        <v>40</v>
      </c>
      <c r="C11" s="12">
        <v>0</v>
      </c>
      <c r="D11" s="12"/>
      <c r="E11" s="67"/>
      <c r="F11" s="12">
        <v>15</v>
      </c>
      <c r="G11" s="12"/>
      <c r="H11" s="12"/>
      <c r="I11" s="12">
        <v>0</v>
      </c>
      <c r="J11" s="12">
        <v>4649655</v>
      </c>
      <c r="K11" s="12">
        <v>19000000</v>
      </c>
      <c r="L11" s="12">
        <f>K11/192</f>
        <v>98958.333333333328</v>
      </c>
      <c r="M11" s="12">
        <f t="shared" si="1"/>
        <v>0</v>
      </c>
      <c r="N11" s="12">
        <v>199995</v>
      </c>
      <c r="O11" s="12">
        <v>550005</v>
      </c>
      <c r="P11" s="12"/>
      <c r="Q11" s="12"/>
      <c r="R11" s="12"/>
      <c r="S11" s="12"/>
      <c r="T11" s="12"/>
      <c r="U11" s="12"/>
      <c r="V11" s="12">
        <v>0</v>
      </c>
      <c r="W11" s="12"/>
      <c r="X11" s="12"/>
      <c r="Y11" s="12">
        <v>0</v>
      </c>
      <c r="Z11" s="12"/>
    </row>
    <row r="12" spans="1:26" x14ac:dyDescent="0.2">
      <c r="A12" s="12" t="s">
        <v>48</v>
      </c>
      <c r="B12" s="12">
        <v>126</v>
      </c>
      <c r="C12" s="12">
        <v>0</v>
      </c>
      <c r="D12" s="12"/>
      <c r="E12" s="67"/>
      <c r="F12" s="12">
        <v>31</v>
      </c>
      <c r="G12" s="12"/>
      <c r="H12" s="12"/>
      <c r="I12" s="12">
        <v>0</v>
      </c>
      <c r="J12" s="12" t="s">
        <v>84</v>
      </c>
      <c r="K12" s="12">
        <f>L12*B12</f>
        <v>5328414</v>
      </c>
      <c r="L12" s="12">
        <v>42289</v>
      </c>
      <c r="M12" s="12">
        <f t="shared" si="1"/>
        <v>0</v>
      </c>
      <c r="N12" s="12">
        <v>200012</v>
      </c>
      <c r="O12" s="12">
        <v>549984</v>
      </c>
      <c r="P12" s="12"/>
      <c r="Q12" s="12"/>
      <c r="R12" s="12"/>
      <c r="S12" s="12"/>
      <c r="T12" s="12"/>
      <c r="U12" s="12"/>
      <c r="V12" s="12"/>
      <c r="W12" s="12"/>
      <c r="X12" s="12"/>
      <c r="Y12" s="12">
        <v>0</v>
      </c>
      <c r="Z12" s="12"/>
    </row>
    <row r="13" spans="1:26" x14ac:dyDescent="0.2">
      <c r="A13" s="12" t="s">
        <v>49</v>
      </c>
      <c r="B13" s="12">
        <v>245</v>
      </c>
      <c r="C13" s="12">
        <f t="shared" si="0"/>
        <v>53</v>
      </c>
      <c r="D13" s="12"/>
      <c r="E13" s="67"/>
      <c r="F13" s="12">
        <v>27</v>
      </c>
      <c r="G13" s="12"/>
      <c r="H13" s="12"/>
      <c r="I13" s="12">
        <v>0</v>
      </c>
      <c r="J13" s="12">
        <v>8369379</v>
      </c>
      <c r="K13" s="12">
        <v>20000000</v>
      </c>
      <c r="L13" s="12">
        <f>K13/192</f>
        <v>104166.66666666667</v>
      </c>
      <c r="M13" s="12">
        <f t="shared" si="1"/>
        <v>5520833.333333334</v>
      </c>
      <c r="N13" s="12">
        <v>348408</v>
      </c>
      <c r="O13" s="12">
        <v>958068</v>
      </c>
      <c r="P13" s="12"/>
      <c r="Q13" s="12"/>
      <c r="R13" s="12"/>
      <c r="S13" s="12"/>
      <c r="T13" s="12"/>
      <c r="U13" s="12"/>
      <c r="V13" s="12"/>
      <c r="W13" s="12"/>
      <c r="X13" s="12"/>
      <c r="Y13" s="12">
        <v>0</v>
      </c>
      <c r="Z13" s="12"/>
    </row>
    <row r="14" spans="1:26" x14ac:dyDescent="0.2">
      <c r="A14" s="12" t="s">
        <v>50</v>
      </c>
      <c r="B14" s="12">
        <v>254</v>
      </c>
      <c r="C14" s="12">
        <v>30</v>
      </c>
      <c r="D14" s="12"/>
      <c r="E14" s="67"/>
      <c r="F14" s="12">
        <v>31</v>
      </c>
      <c r="G14" s="12">
        <v>1</v>
      </c>
      <c r="H14" s="12"/>
      <c r="I14" s="12">
        <v>0</v>
      </c>
      <c r="J14" s="12">
        <v>9609287</v>
      </c>
      <c r="K14" s="12">
        <v>9609287</v>
      </c>
      <c r="L14" s="12">
        <v>42289</v>
      </c>
      <c r="M14" s="12">
        <f t="shared" si="1"/>
        <v>1268670</v>
      </c>
      <c r="N14" s="12">
        <v>400000</v>
      </c>
      <c r="O14" s="12">
        <v>1100000</v>
      </c>
      <c r="P14" s="12"/>
      <c r="Q14" s="12"/>
      <c r="R14" s="12"/>
      <c r="S14" s="12"/>
      <c r="T14" s="12"/>
      <c r="U14" s="12"/>
      <c r="V14" s="12"/>
      <c r="W14" s="12"/>
      <c r="X14" s="12"/>
      <c r="Y14" s="12">
        <v>0</v>
      </c>
      <c r="Z14" s="12"/>
    </row>
    <row r="15" spans="1:26" x14ac:dyDescent="0.2">
      <c r="A15" s="12" t="s">
        <v>51</v>
      </c>
      <c r="B15" s="12">
        <v>0</v>
      </c>
      <c r="C15" s="12">
        <v>0</v>
      </c>
      <c r="D15" s="12"/>
      <c r="E15" s="67"/>
      <c r="F15" s="12">
        <v>31</v>
      </c>
      <c r="G15" s="12"/>
      <c r="H15" s="12"/>
      <c r="I15" s="12">
        <v>0</v>
      </c>
      <c r="J15" s="12">
        <v>9609287</v>
      </c>
      <c r="K15" s="12">
        <v>14000000</v>
      </c>
      <c r="L15" s="12"/>
      <c r="M15" s="12">
        <f t="shared" si="1"/>
        <v>0</v>
      </c>
      <c r="N15" s="12">
        <v>400000</v>
      </c>
      <c r="O15" s="12">
        <v>1100000</v>
      </c>
      <c r="P15" s="12"/>
      <c r="Q15" s="12"/>
      <c r="R15" s="12"/>
      <c r="S15" s="12"/>
      <c r="T15" s="12"/>
      <c r="U15" s="12"/>
      <c r="V15" s="12"/>
      <c r="W15" s="12"/>
      <c r="X15" s="12"/>
      <c r="Y15" s="12">
        <v>0</v>
      </c>
      <c r="Z15" s="12"/>
    </row>
    <row r="16" spans="1:26" x14ac:dyDescent="0.2">
      <c r="A16" s="12" t="s">
        <v>52</v>
      </c>
      <c r="B16" s="12">
        <v>0</v>
      </c>
      <c r="C16" s="12">
        <v>0</v>
      </c>
      <c r="D16" s="12"/>
      <c r="E16" s="67"/>
      <c r="F16" s="12">
        <v>31</v>
      </c>
      <c r="G16" s="12"/>
      <c r="H16" s="12"/>
      <c r="I16" s="12">
        <v>0</v>
      </c>
      <c r="J16" s="12">
        <v>9609287</v>
      </c>
      <c r="K16" s="12">
        <v>30000000</v>
      </c>
      <c r="L16" s="12"/>
      <c r="M16" s="12">
        <f t="shared" si="1"/>
        <v>0</v>
      </c>
      <c r="N16" s="12">
        <v>400000</v>
      </c>
      <c r="O16" s="12">
        <v>1100000</v>
      </c>
      <c r="P16" s="12"/>
      <c r="Q16" s="12"/>
      <c r="R16" s="12"/>
      <c r="S16" s="12"/>
      <c r="T16" s="12"/>
      <c r="U16" s="12"/>
      <c r="V16" s="12"/>
      <c r="W16" s="12">
        <f>SUM(5000000+750000)</f>
        <v>5750000</v>
      </c>
      <c r="X16" s="12"/>
      <c r="Y16" s="12">
        <v>0</v>
      </c>
      <c r="Z16" s="12"/>
    </row>
  </sheetData>
  <mergeCells count="27">
    <mergeCell ref="B1:Z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  <mergeCell ref="Y3:Y4"/>
    <mergeCell ref="Z3:Z4"/>
    <mergeCell ref="X3:X4"/>
    <mergeCell ref="K3:K4"/>
    <mergeCell ref="L3:L4"/>
    <mergeCell ref="R3:R4"/>
    <mergeCell ref="S3:S4"/>
    <mergeCell ref="T3:T4"/>
    <mergeCell ref="U3:U4"/>
    <mergeCell ref="V3:V4"/>
    <mergeCell ref="W3:W4"/>
    <mergeCell ref="Q3:Q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7"/>
  <sheetViews>
    <sheetView rightToLeft="1" workbookViewId="0">
      <selection activeCell="A12" sqref="A12:XFD12"/>
    </sheetView>
    <sheetView rightToLeft="1" workbookViewId="1">
      <selection sqref="A1:C1"/>
    </sheetView>
  </sheetViews>
  <sheetFormatPr defaultColWidth="9" defaultRowHeight="14.25" x14ac:dyDescent="0.2"/>
  <cols>
    <col min="1" max="1" width="16.875" style="21" bestFit="1" customWidth="1"/>
    <col min="2" max="2" width="13.375" style="21" bestFit="1" customWidth="1"/>
    <col min="3" max="3" width="11.875" style="21" bestFit="1" customWidth="1"/>
    <col min="4" max="4" width="9" style="21"/>
    <col min="5" max="5" width="0" style="21" hidden="1" customWidth="1"/>
    <col min="6" max="6" width="13.375" style="21" hidden="1" customWidth="1"/>
    <col min="7" max="7" width="11.875" style="21" hidden="1" customWidth="1"/>
    <col min="8" max="8" width="9" style="21"/>
    <col min="9" max="9" width="16.875" style="21" bestFit="1" customWidth="1"/>
    <col min="10" max="10" width="13.375" style="21" bestFit="1" customWidth="1"/>
    <col min="11" max="11" width="11.875" style="21" bestFit="1" customWidth="1"/>
    <col min="12" max="12" width="9" style="21"/>
    <col min="13" max="13" width="10.375" style="21" bestFit="1" customWidth="1"/>
    <col min="14" max="16384" width="9" style="21"/>
  </cols>
  <sheetData>
    <row r="1" spans="1:14" x14ac:dyDescent="0.2">
      <c r="A1" s="187" t="s">
        <v>108</v>
      </c>
      <c r="B1" s="187"/>
      <c r="C1" s="187"/>
      <c r="E1" s="187" t="s">
        <v>109</v>
      </c>
      <c r="F1" s="187"/>
      <c r="G1" s="187"/>
      <c r="I1" s="187" t="s">
        <v>110</v>
      </c>
      <c r="J1" s="187"/>
      <c r="K1" s="187"/>
    </row>
    <row r="2" spans="1:14" x14ac:dyDescent="0.2">
      <c r="A2" s="22" t="s">
        <v>0</v>
      </c>
      <c r="B2" s="22" t="s">
        <v>91</v>
      </c>
      <c r="C2" s="22" t="s">
        <v>92</v>
      </c>
      <c r="E2" s="22" t="s">
        <v>0</v>
      </c>
      <c r="F2" s="22" t="s">
        <v>91</v>
      </c>
      <c r="G2" s="22" t="s">
        <v>92</v>
      </c>
      <c r="I2" s="22" t="s">
        <v>0</v>
      </c>
      <c r="J2" s="22" t="s">
        <v>91</v>
      </c>
      <c r="K2" s="22" t="s">
        <v>92</v>
      </c>
    </row>
    <row r="3" spans="1:14" x14ac:dyDescent="0.2">
      <c r="A3" s="22" t="s">
        <v>93</v>
      </c>
      <c r="B3" s="22">
        <v>17559082</v>
      </c>
      <c r="C3" s="22">
        <v>18707480</v>
      </c>
      <c r="E3" s="22" t="s">
        <v>93</v>
      </c>
      <c r="F3" s="22">
        <v>17497878.630000003</v>
      </c>
      <c r="G3" s="22">
        <v>18083920.700000003</v>
      </c>
      <c r="I3" s="22" t="s">
        <v>93</v>
      </c>
      <c r="J3" s="22">
        <f>amaliati!CF4</f>
        <v>18488836.5</v>
      </c>
      <c r="K3" s="22">
        <f>amaliati!BY4</f>
        <v>19184985</v>
      </c>
      <c r="M3" s="21">
        <f>K3-C3</f>
        <v>477505</v>
      </c>
      <c r="N3" s="21">
        <v>700000</v>
      </c>
    </row>
    <row r="4" spans="1:14" x14ac:dyDescent="0.2">
      <c r="A4" s="22" t="s">
        <v>94</v>
      </c>
      <c r="B4" s="22">
        <v>12475868</v>
      </c>
      <c r="C4" s="22">
        <v>18615020</v>
      </c>
      <c r="E4" s="22" t="s">
        <v>94</v>
      </c>
      <c r="F4" s="22">
        <v>11823581.800000001</v>
      </c>
      <c r="G4" s="22">
        <v>15601231.800000001</v>
      </c>
      <c r="I4" s="22" t="s">
        <v>94</v>
      </c>
      <c r="J4" s="22">
        <f>amaliati!CF5</f>
        <v>15323581.800000001</v>
      </c>
      <c r="K4" s="22">
        <f>amaliati!BY5</f>
        <v>19101231.800000001</v>
      </c>
      <c r="M4" s="21">
        <f t="shared" ref="M4:M26" si="0">K4-C4</f>
        <v>486211.80000000075</v>
      </c>
      <c r="N4" s="21">
        <v>3500000</v>
      </c>
    </row>
    <row r="5" spans="1:14" x14ac:dyDescent="0.2">
      <c r="A5" s="22" t="s">
        <v>95</v>
      </c>
      <c r="B5" s="22">
        <v>10898190</v>
      </c>
      <c r="C5" s="22">
        <v>16675840</v>
      </c>
      <c r="E5" s="22" t="s">
        <v>95</v>
      </c>
      <c r="F5" s="22">
        <v>18035031</v>
      </c>
      <c r="G5" s="22">
        <v>18812681</v>
      </c>
      <c r="I5" s="22" t="s">
        <v>95</v>
      </c>
      <c r="J5" s="22">
        <f>amaliati!CF6</f>
        <v>18035031</v>
      </c>
      <c r="K5" s="22">
        <f>amaliati!BY6</f>
        <v>18812681</v>
      </c>
      <c r="M5" s="21">
        <f t="shared" si="0"/>
        <v>2136841</v>
      </c>
    </row>
    <row r="6" spans="1:14" x14ac:dyDescent="0.2">
      <c r="A6" s="22" t="s">
        <v>42</v>
      </c>
      <c r="B6" s="22">
        <v>50000000</v>
      </c>
      <c r="C6" s="22">
        <v>53333333</v>
      </c>
      <c r="E6" s="22" t="s">
        <v>42</v>
      </c>
      <c r="F6" s="22">
        <v>50000000</v>
      </c>
      <c r="G6" s="22">
        <v>50000000</v>
      </c>
      <c r="I6" s="22" t="s">
        <v>42</v>
      </c>
      <c r="J6" s="22">
        <v>50000000</v>
      </c>
      <c r="K6" s="22">
        <v>50000000</v>
      </c>
    </row>
    <row r="7" spans="1:14" x14ac:dyDescent="0.2">
      <c r="A7" s="22" t="s">
        <v>96</v>
      </c>
      <c r="B7" s="22">
        <v>13060250</v>
      </c>
      <c r="C7" s="22">
        <v>15837900</v>
      </c>
      <c r="E7" s="22" t="s">
        <v>96</v>
      </c>
      <c r="F7" s="22">
        <v>15039986.449999999</v>
      </c>
      <c r="G7" s="22">
        <v>15817636.449999999</v>
      </c>
      <c r="I7" s="22" t="s">
        <v>96</v>
      </c>
      <c r="J7" s="22">
        <f>amaliati!CF7</f>
        <v>16302060.75</v>
      </c>
      <c r="K7" s="22">
        <f>amaliati!BY7</f>
        <v>17079710.75</v>
      </c>
      <c r="M7" s="21">
        <f t="shared" si="0"/>
        <v>1241810.75</v>
      </c>
    </row>
    <row r="8" spans="1:14" x14ac:dyDescent="0.2">
      <c r="A8" s="22" t="s">
        <v>31</v>
      </c>
      <c r="B8" s="22">
        <v>8287797.5999999996</v>
      </c>
      <c r="C8" s="22">
        <v>12065447.6</v>
      </c>
      <c r="E8" s="22" t="s">
        <v>31</v>
      </c>
      <c r="F8" s="22">
        <v>13098041.799999999</v>
      </c>
      <c r="G8" s="22">
        <v>15875691.799999999</v>
      </c>
      <c r="I8" s="22" t="s">
        <v>31</v>
      </c>
      <c r="J8" s="22">
        <f>amaliati!CF8</f>
        <v>13098041.799999999</v>
      </c>
      <c r="K8" s="22">
        <f>amaliati!BY8</f>
        <v>15875691.799999999</v>
      </c>
      <c r="M8" s="21">
        <f t="shared" si="0"/>
        <v>3810244.1999999993</v>
      </c>
    </row>
    <row r="9" spans="1:14" x14ac:dyDescent="0.2">
      <c r="A9" s="22" t="s">
        <v>97</v>
      </c>
      <c r="B9" s="22">
        <v>5332471.2</v>
      </c>
      <c r="C9" s="22">
        <v>5733840</v>
      </c>
      <c r="E9" s="22"/>
      <c r="F9" s="22"/>
      <c r="G9" s="22"/>
      <c r="I9" s="22"/>
      <c r="J9" s="22"/>
      <c r="K9" s="22"/>
    </row>
    <row r="10" spans="1:14" x14ac:dyDescent="0.2">
      <c r="A10" s="22" t="s">
        <v>98</v>
      </c>
      <c r="B10" s="22">
        <v>2550000</v>
      </c>
      <c r="C10" s="22">
        <v>2550000</v>
      </c>
      <c r="E10" s="22" t="s">
        <v>98</v>
      </c>
      <c r="F10" s="22">
        <v>1700000</v>
      </c>
      <c r="G10" s="22">
        <v>1700000</v>
      </c>
      <c r="I10" s="22" t="s">
        <v>98</v>
      </c>
      <c r="J10" s="22"/>
      <c r="K10" s="22"/>
    </row>
    <row r="11" spans="1:14" x14ac:dyDescent="0.2">
      <c r="A11" s="22" t="s">
        <v>99</v>
      </c>
      <c r="B11" s="22">
        <v>21122340</v>
      </c>
      <c r="C11" s="22">
        <v>22111100</v>
      </c>
      <c r="E11" s="22" t="s">
        <v>99</v>
      </c>
      <c r="F11" s="22">
        <v>21876155.294999998</v>
      </c>
      <c r="G11" s="22">
        <v>22948672.549999997</v>
      </c>
      <c r="I11" s="22" t="s">
        <v>99</v>
      </c>
      <c r="J11" s="22" t="e">
        <f>amaliati!#REF!</f>
        <v>#REF!</v>
      </c>
      <c r="K11" s="22" t="e">
        <f>amaliati!#REF!</f>
        <v>#REF!</v>
      </c>
      <c r="M11" s="21" t="e">
        <f t="shared" si="0"/>
        <v>#REF!</v>
      </c>
    </row>
    <row r="12" spans="1:14" x14ac:dyDescent="0.2">
      <c r="A12" s="22" t="s">
        <v>33</v>
      </c>
      <c r="B12" s="22">
        <v>12453930</v>
      </c>
      <c r="C12" s="22">
        <v>13231580</v>
      </c>
      <c r="E12" s="22" t="s">
        <v>33</v>
      </c>
      <c r="F12" s="22">
        <v>9706786.5</v>
      </c>
      <c r="G12" s="22">
        <v>10484436.5</v>
      </c>
      <c r="I12" s="22" t="s">
        <v>33</v>
      </c>
      <c r="J12" s="22" t="e">
        <f>amaliati!#REF!</f>
        <v>#REF!</v>
      </c>
      <c r="K12" s="22" t="e">
        <f>amaliati!#REF!</f>
        <v>#REF!</v>
      </c>
      <c r="M12" s="21" t="e">
        <f t="shared" si="0"/>
        <v>#REF!</v>
      </c>
      <c r="N12" s="21">
        <v>3000000</v>
      </c>
    </row>
    <row r="13" spans="1:14" x14ac:dyDescent="0.2">
      <c r="A13" s="22" t="s">
        <v>100</v>
      </c>
      <c r="B13" s="22">
        <v>10425387.100000001</v>
      </c>
      <c r="C13" s="22">
        <v>27447819</v>
      </c>
      <c r="E13" s="22" t="s">
        <v>100</v>
      </c>
      <c r="F13" s="22"/>
      <c r="G13" s="22"/>
      <c r="I13" s="22" t="s">
        <v>100</v>
      </c>
      <c r="J13" s="22"/>
      <c r="K13" s="22"/>
    </row>
    <row r="14" spans="1:14" x14ac:dyDescent="0.2">
      <c r="A14" s="22" t="s">
        <v>34</v>
      </c>
      <c r="B14" s="22">
        <v>7604115.1999999993</v>
      </c>
      <c r="C14" s="22">
        <v>10381765.199999999</v>
      </c>
      <c r="E14" s="22" t="s">
        <v>34</v>
      </c>
      <c r="F14" s="22">
        <v>6513591.4000000004</v>
      </c>
      <c r="G14" s="22">
        <v>10291241.4</v>
      </c>
      <c r="I14" s="22" t="s">
        <v>34</v>
      </c>
      <c r="J14" s="22" t="e">
        <f>amaliati!#REF!</f>
        <v>#REF!</v>
      </c>
      <c r="K14" s="22" t="e">
        <f>amaliati!#REF!</f>
        <v>#REF!</v>
      </c>
      <c r="M14" s="21" t="e">
        <f t="shared" si="0"/>
        <v>#REF!</v>
      </c>
    </row>
    <row r="15" spans="1:14" x14ac:dyDescent="0.2">
      <c r="A15" s="22" t="s">
        <v>101</v>
      </c>
      <c r="B15" s="22">
        <v>1600000</v>
      </c>
      <c r="C15" s="22">
        <v>1600000</v>
      </c>
      <c r="E15" s="22" t="s">
        <v>101</v>
      </c>
      <c r="F15" s="22">
        <v>0</v>
      </c>
      <c r="G15" s="22">
        <v>0</v>
      </c>
      <c r="I15" s="22" t="s">
        <v>101</v>
      </c>
      <c r="J15" s="22"/>
      <c r="K15" s="22"/>
    </row>
    <row r="16" spans="1:14" x14ac:dyDescent="0.2">
      <c r="A16" s="22" t="s">
        <v>52</v>
      </c>
      <c r="B16" s="22">
        <v>25326348</v>
      </c>
      <c r="C16" s="22">
        <v>30800000</v>
      </c>
      <c r="E16" s="22" t="s">
        <v>52</v>
      </c>
      <c r="F16" s="22">
        <v>24565000</v>
      </c>
      <c r="G16" s="22">
        <v>30000000</v>
      </c>
      <c r="I16" s="22" t="s">
        <v>52</v>
      </c>
      <c r="J16" s="22"/>
      <c r="K16" s="22">
        <v>30000000</v>
      </c>
    </row>
    <row r="17" spans="1:13" x14ac:dyDescent="0.2">
      <c r="A17" s="22" t="s">
        <v>102</v>
      </c>
      <c r="B17" s="22">
        <v>16723305.91</v>
      </c>
      <c r="C17" s="22">
        <v>17778840</v>
      </c>
      <c r="E17" s="22" t="s">
        <v>102</v>
      </c>
      <c r="F17" s="22">
        <v>18000906.399999999</v>
      </c>
      <c r="G17" s="22">
        <v>18778556.399999999</v>
      </c>
      <c r="I17" s="22" t="s">
        <v>102</v>
      </c>
      <c r="J17" s="22" t="e">
        <f>amaliati!#REF!</f>
        <v>#REF!</v>
      </c>
      <c r="K17" s="22" t="e">
        <f>amaliati!#REF!</f>
        <v>#REF!</v>
      </c>
      <c r="M17" s="21" t="e">
        <f t="shared" si="0"/>
        <v>#REF!</v>
      </c>
    </row>
    <row r="18" spans="1:13" x14ac:dyDescent="0.2">
      <c r="A18" s="22" t="s">
        <v>36</v>
      </c>
      <c r="B18" s="22">
        <v>12507532.309999999</v>
      </c>
      <c r="C18" s="22">
        <v>13285182.399999999</v>
      </c>
      <c r="E18" s="22" t="s">
        <v>36</v>
      </c>
      <c r="F18" s="22">
        <v>12438266</v>
      </c>
      <c r="G18" s="22">
        <v>18215916</v>
      </c>
      <c r="I18" s="22" t="s">
        <v>36</v>
      </c>
      <c r="J18" s="22" t="e">
        <f>amaliati!#REF!</f>
        <v>#REF!</v>
      </c>
      <c r="K18" s="22" t="e">
        <f>amaliati!#REF!</f>
        <v>#REF!</v>
      </c>
      <c r="M18" s="21" t="e">
        <f t="shared" si="0"/>
        <v>#REF!</v>
      </c>
    </row>
    <row r="19" spans="1:13" x14ac:dyDescent="0.2">
      <c r="A19" s="22" t="s">
        <v>37</v>
      </c>
      <c r="B19" s="22">
        <v>12271926.710000001</v>
      </c>
      <c r="C19" s="22">
        <v>14378076.800000001</v>
      </c>
      <c r="E19" s="22" t="s">
        <v>37</v>
      </c>
      <c r="F19" s="22">
        <v>13482532.050000001</v>
      </c>
      <c r="G19" s="22">
        <v>14260182.050000001</v>
      </c>
      <c r="I19" s="22" t="s">
        <v>37</v>
      </c>
      <c r="J19" s="22" t="e">
        <f>amaliati!#REF!</f>
        <v>#REF!</v>
      </c>
      <c r="K19" s="22" t="e">
        <f>amaliati!#REF!</f>
        <v>#REF!</v>
      </c>
      <c r="M19" s="21" t="e">
        <f t="shared" si="0"/>
        <v>#REF!</v>
      </c>
    </row>
    <row r="20" spans="1:13" x14ac:dyDescent="0.2">
      <c r="A20" s="22" t="s">
        <v>51</v>
      </c>
      <c r="B20" s="22">
        <v>28035407.381999999</v>
      </c>
      <c r="C20" s="22">
        <v>29792286.079999998</v>
      </c>
      <c r="E20" s="22" t="s">
        <v>51</v>
      </c>
      <c r="F20" s="22"/>
      <c r="G20" s="22"/>
      <c r="I20" s="22" t="s">
        <v>51</v>
      </c>
      <c r="J20" s="22"/>
      <c r="K20" s="22"/>
    </row>
    <row r="21" spans="1:13" x14ac:dyDescent="0.2">
      <c r="A21" s="22" t="s">
        <v>103</v>
      </c>
      <c r="B21" s="22">
        <v>2000000</v>
      </c>
      <c r="C21" s="22">
        <v>2000000</v>
      </c>
      <c r="E21" s="22" t="s">
        <v>103</v>
      </c>
      <c r="F21" s="22">
        <v>0</v>
      </c>
      <c r="G21" s="22">
        <v>0</v>
      </c>
      <c r="I21" s="22" t="s">
        <v>103</v>
      </c>
      <c r="J21" s="22"/>
      <c r="K21" s="22"/>
    </row>
    <row r="22" spans="1:13" x14ac:dyDescent="0.2">
      <c r="A22" s="22" t="s">
        <v>104</v>
      </c>
      <c r="B22" s="22">
        <v>11898772.91</v>
      </c>
      <c r="C22" s="22">
        <v>12676423</v>
      </c>
      <c r="E22" s="22" t="s">
        <v>104</v>
      </c>
      <c r="F22" s="22">
        <v>1055000</v>
      </c>
      <c r="G22" s="22">
        <v>1055000</v>
      </c>
      <c r="I22" s="22" t="s">
        <v>104</v>
      </c>
      <c r="J22" s="22"/>
      <c r="K22" s="22"/>
    </row>
    <row r="23" spans="1:13" x14ac:dyDescent="0.2">
      <c r="A23" s="22" t="s">
        <v>105</v>
      </c>
      <c r="B23" s="22">
        <v>11241335.109999999</v>
      </c>
      <c r="C23" s="22">
        <v>16518985.199999999</v>
      </c>
      <c r="E23" s="22" t="s">
        <v>105</v>
      </c>
      <c r="F23" s="22">
        <v>17719106.300000001</v>
      </c>
      <c r="G23" s="22">
        <v>21107507</v>
      </c>
      <c r="I23" s="22" t="s">
        <v>105</v>
      </c>
      <c r="J23" s="22" t="e">
        <f>amaliati!#REF!</f>
        <v>#REF!</v>
      </c>
      <c r="K23" s="22" t="e">
        <f>amaliati!#REF!</f>
        <v>#REF!</v>
      </c>
      <c r="M23" s="21" t="e">
        <f t="shared" si="0"/>
        <v>#REF!</v>
      </c>
    </row>
    <row r="24" spans="1:13" x14ac:dyDescent="0.2">
      <c r="A24" s="22" t="s">
        <v>40</v>
      </c>
      <c r="B24" s="22">
        <v>16233849.91</v>
      </c>
      <c r="C24" s="22">
        <v>17235000</v>
      </c>
      <c r="E24" s="22" t="s">
        <v>40</v>
      </c>
      <c r="F24" s="22">
        <v>20164858.080000002</v>
      </c>
      <c r="G24" s="22">
        <v>21047231.200000003</v>
      </c>
      <c r="I24" s="22" t="s">
        <v>40</v>
      </c>
      <c r="J24" s="22" t="e">
        <f>amaliati!#REF!</f>
        <v>#REF!</v>
      </c>
      <c r="K24" s="22" t="e">
        <f>amaliati!#REF!</f>
        <v>#REF!</v>
      </c>
      <c r="M24" s="21" t="e">
        <f t="shared" si="0"/>
        <v>#REF!</v>
      </c>
    </row>
    <row r="25" spans="1:13" x14ac:dyDescent="0.2">
      <c r="A25" s="22" t="s">
        <v>106</v>
      </c>
      <c r="B25" s="22">
        <v>10835636.91</v>
      </c>
      <c r="C25" s="22">
        <v>13613287</v>
      </c>
      <c r="E25" s="22" t="s">
        <v>106</v>
      </c>
      <c r="F25" s="22">
        <v>8100307</v>
      </c>
      <c r="G25" s="22">
        <v>10877957</v>
      </c>
      <c r="I25" s="22" t="s">
        <v>106</v>
      </c>
      <c r="J25" s="22"/>
      <c r="K25" s="22"/>
    </row>
    <row r="26" spans="1:13" x14ac:dyDescent="0.2">
      <c r="A26" s="22" t="s">
        <v>38</v>
      </c>
      <c r="B26" s="22">
        <v>9520249.9100000001</v>
      </c>
      <c r="C26" s="22">
        <v>13797900</v>
      </c>
      <c r="E26" s="22" t="s">
        <v>38</v>
      </c>
      <c r="F26" s="22">
        <v>7008369</v>
      </c>
      <c r="G26" s="22">
        <v>17786019</v>
      </c>
      <c r="I26" s="22" t="s">
        <v>38</v>
      </c>
      <c r="J26" s="22" t="e">
        <f>amaliati!#REF!</f>
        <v>#REF!</v>
      </c>
      <c r="K26" s="22" t="e">
        <f>amaliati!#REF!</f>
        <v>#REF!</v>
      </c>
      <c r="M26" s="21" t="e">
        <f t="shared" si="0"/>
        <v>#REF!</v>
      </c>
    </row>
    <row r="27" spans="1:13" x14ac:dyDescent="0.2">
      <c r="A27" s="22" t="s">
        <v>107</v>
      </c>
      <c r="B27" s="22">
        <v>16222349.91</v>
      </c>
      <c r="C27" s="22">
        <v>19000000</v>
      </c>
      <c r="E27" s="22" t="s">
        <v>107</v>
      </c>
      <c r="F27" s="22">
        <v>3958320</v>
      </c>
      <c r="G27" s="22">
        <v>3958320</v>
      </c>
      <c r="I27" s="22" t="s">
        <v>107</v>
      </c>
      <c r="J27" s="22"/>
      <c r="K27" s="22"/>
    </row>
  </sheetData>
  <mergeCells count="3">
    <mergeCell ref="A1:C1"/>
    <mergeCell ref="E1:G1"/>
    <mergeCell ref="I1:K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E39"/>
  <sheetViews>
    <sheetView rightToLeft="1" view="pageBreakPreview" zoomScaleNormal="100" zoomScaleSheetLayoutView="100" workbookViewId="0">
      <selection activeCell="J3" sqref="J3"/>
    </sheetView>
    <sheetView rightToLeft="1" workbookViewId="1"/>
  </sheetViews>
  <sheetFormatPr defaultRowHeight="14.25" x14ac:dyDescent="0.2"/>
  <cols>
    <col min="2" max="2" width="12.375" bestFit="1" customWidth="1"/>
    <col min="3" max="3" width="9.875" bestFit="1" customWidth="1"/>
    <col min="4" max="4" width="0.125" customWidth="1"/>
    <col min="5" max="5" width="8.875" hidden="1" customWidth="1"/>
    <col min="6" max="6" width="7.875" hidden="1" customWidth="1"/>
    <col min="7" max="9" width="9.875" bestFit="1" customWidth="1"/>
    <col min="10" max="10" width="11.25" style="26" bestFit="1" customWidth="1"/>
    <col min="18" max="18" width="9.875" bestFit="1" customWidth="1"/>
    <col min="19" max="21" width="9" hidden="1" customWidth="1"/>
    <col min="22" max="22" width="9.875" bestFit="1" customWidth="1"/>
  </cols>
  <sheetData>
    <row r="2" spans="2:31" x14ac:dyDescent="0.2">
      <c r="B2" s="191" t="s">
        <v>120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P2" s="55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55"/>
      <c r="AC2" s="55"/>
      <c r="AD2" s="55"/>
      <c r="AE2" s="55"/>
    </row>
    <row r="3" spans="2:31" x14ac:dyDescent="0.2">
      <c r="C3" s="27" t="s">
        <v>113</v>
      </c>
      <c r="F3" s="189" t="s">
        <v>6</v>
      </c>
      <c r="G3" s="189"/>
      <c r="H3" t="s">
        <v>5</v>
      </c>
      <c r="I3" t="s">
        <v>7</v>
      </c>
      <c r="J3" s="26" t="s">
        <v>24</v>
      </c>
      <c r="P3" s="55"/>
      <c r="Q3" s="55"/>
      <c r="R3" s="56"/>
      <c r="S3" s="55"/>
      <c r="T3" s="55"/>
      <c r="U3" s="190"/>
      <c r="V3" s="190"/>
      <c r="W3" s="55"/>
      <c r="X3" s="55"/>
      <c r="Y3" s="55"/>
      <c r="Z3" s="55"/>
      <c r="AA3" s="55"/>
      <c r="AB3" s="55"/>
      <c r="AC3" s="55"/>
      <c r="AD3" s="55"/>
      <c r="AE3" s="55"/>
    </row>
    <row r="4" spans="2:31" ht="18" x14ac:dyDescent="0.2">
      <c r="B4" s="28" t="s">
        <v>38</v>
      </c>
      <c r="C4" s="7">
        <v>216096</v>
      </c>
      <c r="G4" s="7">
        <v>17</v>
      </c>
      <c r="H4" s="7">
        <v>21</v>
      </c>
      <c r="I4" s="3">
        <v>450000</v>
      </c>
      <c r="J4" s="7">
        <v>2</v>
      </c>
      <c r="P4" s="55"/>
      <c r="Q4" s="55"/>
      <c r="R4" s="55"/>
      <c r="S4" s="55"/>
      <c r="T4" s="55"/>
      <c r="U4" s="55"/>
      <c r="V4" s="57"/>
      <c r="W4" s="55"/>
      <c r="X4" s="55"/>
      <c r="Y4" s="55"/>
      <c r="Z4" s="55"/>
      <c r="AA4" s="55"/>
      <c r="AB4" s="55"/>
      <c r="AC4" s="55"/>
      <c r="AD4" s="55"/>
      <c r="AE4" s="55"/>
    </row>
    <row r="5" spans="2:31" x14ac:dyDescent="0.2">
      <c r="B5" s="28" t="s">
        <v>114</v>
      </c>
      <c r="C5" s="7">
        <v>240240</v>
      </c>
      <c r="G5" s="7">
        <v>29</v>
      </c>
      <c r="H5" s="7">
        <v>35</v>
      </c>
      <c r="I5" s="22">
        <v>0</v>
      </c>
      <c r="J5" s="39">
        <v>0</v>
      </c>
      <c r="P5" s="55"/>
      <c r="Q5" s="55"/>
      <c r="R5" s="55"/>
      <c r="S5" s="55"/>
      <c r="T5" s="55"/>
      <c r="U5" s="55"/>
      <c r="V5" s="55"/>
      <c r="W5" s="55"/>
      <c r="X5" s="55"/>
      <c r="Y5" s="58"/>
      <c r="Z5" s="55"/>
      <c r="AA5" s="55"/>
      <c r="AB5" s="55"/>
      <c r="AC5" s="55"/>
      <c r="AD5" s="55"/>
      <c r="AE5" s="55"/>
    </row>
    <row r="6" spans="2:31" x14ac:dyDescent="0.2">
      <c r="B6" s="28" t="s">
        <v>31</v>
      </c>
      <c r="C6" s="7">
        <v>170230</v>
      </c>
      <c r="G6" s="7">
        <v>17</v>
      </c>
      <c r="H6" s="7">
        <v>23</v>
      </c>
      <c r="I6" s="3">
        <v>450000</v>
      </c>
      <c r="J6" s="7">
        <v>8</v>
      </c>
      <c r="P6" s="55"/>
      <c r="Q6" s="55"/>
      <c r="R6" s="55"/>
      <c r="S6" s="55"/>
      <c r="T6" s="55"/>
      <c r="U6" s="55"/>
      <c r="V6" s="55"/>
      <c r="W6" s="55"/>
      <c r="X6" s="55"/>
      <c r="Y6" s="58"/>
      <c r="Z6" s="55"/>
      <c r="AA6" s="55"/>
      <c r="AB6" s="55"/>
      <c r="AC6" s="55"/>
      <c r="AD6" s="55"/>
      <c r="AE6" s="55"/>
    </row>
    <row r="7" spans="2:31" x14ac:dyDescent="0.2">
      <c r="B7" s="28" t="s">
        <v>40</v>
      </c>
      <c r="C7" s="7">
        <v>228275</v>
      </c>
      <c r="G7" s="7">
        <v>15</v>
      </c>
      <c r="H7" s="7">
        <v>37</v>
      </c>
      <c r="I7" s="22">
        <v>2650000</v>
      </c>
      <c r="J7" s="35">
        <v>0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2:31" x14ac:dyDescent="0.2">
      <c r="B8" s="28" t="s">
        <v>29</v>
      </c>
      <c r="C8" s="7">
        <v>213062</v>
      </c>
      <c r="G8" s="7">
        <v>15</v>
      </c>
      <c r="H8" s="7">
        <v>60</v>
      </c>
      <c r="I8" s="22">
        <v>1600000</v>
      </c>
      <c r="J8" s="35">
        <v>0</v>
      </c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2:31" x14ac:dyDescent="0.2">
      <c r="B9" s="28" t="s">
        <v>115</v>
      </c>
      <c r="C9" s="7">
        <v>118493</v>
      </c>
      <c r="G9" s="7">
        <v>8</v>
      </c>
      <c r="H9" s="7">
        <v>19</v>
      </c>
      <c r="I9" s="22">
        <v>0</v>
      </c>
      <c r="J9" s="39">
        <v>0</v>
      </c>
      <c r="P9" s="55"/>
      <c r="Q9" s="55"/>
      <c r="R9" s="55"/>
      <c r="S9" s="55"/>
      <c r="T9" s="55"/>
      <c r="U9" s="55"/>
      <c r="V9" s="55"/>
      <c r="W9" s="55"/>
      <c r="X9" s="55"/>
      <c r="Y9" s="58"/>
      <c r="Z9" s="55"/>
      <c r="AA9" s="55"/>
      <c r="AB9" s="55"/>
      <c r="AC9" s="55"/>
      <c r="AD9" s="55"/>
      <c r="AE9" s="55"/>
    </row>
    <row r="10" spans="2:31" x14ac:dyDescent="0.2">
      <c r="B10" s="28" t="s">
        <v>102</v>
      </c>
      <c r="C10" s="38">
        <v>246231</v>
      </c>
      <c r="G10" s="38">
        <v>14</v>
      </c>
      <c r="H10" s="38">
        <v>26</v>
      </c>
      <c r="I10" s="32">
        <v>400000</v>
      </c>
      <c r="J10" s="7">
        <v>4</v>
      </c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</row>
    <row r="11" spans="2:31" x14ac:dyDescent="0.2">
      <c r="B11" s="37" t="s">
        <v>117</v>
      </c>
      <c r="C11" s="22">
        <f>SUM(C4:C10)</f>
        <v>1432627</v>
      </c>
      <c r="D11" s="28"/>
      <c r="E11" s="28"/>
      <c r="F11" s="28"/>
      <c r="G11" s="23">
        <f>SUM(G4:G10)</f>
        <v>115</v>
      </c>
      <c r="H11" s="22">
        <f>SUM(H4:H10)</f>
        <v>221</v>
      </c>
      <c r="I11" s="22">
        <f>SUM(I4:I10)</f>
        <v>5550000</v>
      </c>
      <c r="J11" s="41">
        <f>SUM(J4:J10)</f>
        <v>14</v>
      </c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2:31" x14ac:dyDescent="0.2">
      <c r="B12" s="28" t="s">
        <v>21</v>
      </c>
      <c r="C12" s="22">
        <f>SUM(C4:C10)*20</f>
        <v>28652540</v>
      </c>
      <c r="D12" s="28"/>
      <c r="E12" s="28"/>
      <c r="F12" s="28"/>
      <c r="G12" s="22">
        <f>G11*25000</f>
        <v>2875000</v>
      </c>
      <c r="H12" s="22">
        <f>SUM(H4:H10)*45000</f>
        <v>9945000</v>
      </c>
      <c r="I12" s="22">
        <f>SUM(I4:I10)</f>
        <v>5550000</v>
      </c>
      <c r="J12" s="35">
        <f>J11*20000</f>
        <v>280000</v>
      </c>
      <c r="P12" s="55"/>
      <c r="Q12" s="55"/>
      <c r="R12" s="55"/>
      <c r="S12" s="55"/>
      <c r="T12" s="55"/>
      <c r="U12" s="55"/>
      <c r="V12" s="34"/>
      <c r="W12" s="55"/>
      <c r="X12" s="34"/>
      <c r="Y12" s="55"/>
      <c r="Z12" s="55"/>
      <c r="AA12" s="55"/>
      <c r="AB12" s="55"/>
      <c r="AC12" s="55"/>
      <c r="AD12" s="55"/>
      <c r="AE12" s="55"/>
    </row>
    <row r="13" spans="2:31" x14ac:dyDescent="0.2">
      <c r="B13" s="28" t="s">
        <v>117</v>
      </c>
      <c r="C13" s="187">
        <f>SUM(C12:J12)</f>
        <v>47302540</v>
      </c>
      <c r="D13" s="187"/>
      <c r="E13" s="187"/>
      <c r="F13" s="187"/>
      <c r="G13" s="187"/>
      <c r="H13" s="187"/>
      <c r="I13" s="187"/>
      <c r="J13" s="187"/>
      <c r="P13" s="55"/>
      <c r="Q13" s="55"/>
      <c r="R13" s="188"/>
      <c r="S13" s="188"/>
      <c r="T13" s="188"/>
      <c r="U13" s="188"/>
      <c r="V13" s="188"/>
      <c r="W13" s="188"/>
      <c r="X13" s="188"/>
      <c r="Y13" s="55"/>
      <c r="Z13" s="55"/>
      <c r="AA13" s="55"/>
      <c r="AB13" s="55"/>
      <c r="AC13" s="55"/>
      <c r="AD13" s="55"/>
      <c r="AE13" s="55"/>
    </row>
    <row r="14" spans="2:31" x14ac:dyDescent="0.2">
      <c r="B14" s="30">
        <v>0.15</v>
      </c>
      <c r="C14" s="187">
        <f>C13*30%</f>
        <v>14190762</v>
      </c>
      <c r="D14" s="187"/>
      <c r="E14" s="187"/>
      <c r="F14" s="187"/>
      <c r="G14" s="187"/>
      <c r="H14" s="187"/>
      <c r="I14" s="187"/>
      <c r="J14" s="187"/>
      <c r="P14" s="55"/>
      <c r="Q14" s="59"/>
      <c r="R14" s="188"/>
      <c r="S14" s="188"/>
      <c r="T14" s="188"/>
      <c r="U14" s="188"/>
      <c r="V14" s="188"/>
      <c r="W14" s="188"/>
      <c r="X14" s="188"/>
      <c r="Y14" s="55"/>
      <c r="Z14" s="55"/>
      <c r="AA14" s="55"/>
      <c r="AB14" s="55"/>
      <c r="AC14" s="55"/>
      <c r="AD14" s="55"/>
      <c r="AE14" s="55"/>
    </row>
    <row r="15" spans="2:31" x14ac:dyDescent="0.2"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2:31" x14ac:dyDescent="0.2"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</row>
    <row r="17" spans="2:31" x14ac:dyDescent="0.2"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</row>
    <row r="18" spans="2:31" x14ac:dyDescent="0.2">
      <c r="B18" s="21"/>
      <c r="C18" s="21"/>
      <c r="D18" s="21"/>
      <c r="E18" s="21"/>
      <c r="F18" s="21"/>
      <c r="G18" s="21"/>
      <c r="H18" s="21"/>
      <c r="I18" s="21"/>
      <c r="J18" s="24"/>
      <c r="K18" s="21"/>
      <c r="L18" s="21"/>
      <c r="P18" s="55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55"/>
      <c r="AC18" s="55"/>
      <c r="AD18" s="55"/>
      <c r="AE18" s="55"/>
    </row>
    <row r="19" spans="2:31" x14ac:dyDescent="0.2">
      <c r="B19" s="187" t="s">
        <v>121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P19" s="55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55"/>
      <c r="AC19" s="55"/>
      <c r="AD19" s="55"/>
      <c r="AE19" s="55"/>
    </row>
    <row r="20" spans="2:31" x14ac:dyDescent="0.2">
      <c r="B20" s="21"/>
      <c r="C20" s="31" t="s">
        <v>113</v>
      </c>
      <c r="D20" s="21"/>
      <c r="E20" s="21"/>
      <c r="F20" s="189" t="s">
        <v>6</v>
      </c>
      <c r="G20" s="189"/>
      <c r="H20" s="21" t="s">
        <v>5</v>
      </c>
      <c r="I20" s="21" t="s">
        <v>7</v>
      </c>
      <c r="J20" s="26" t="s">
        <v>24</v>
      </c>
      <c r="K20" s="21"/>
      <c r="L20" s="21"/>
      <c r="P20" s="55"/>
      <c r="Q20" s="34"/>
      <c r="R20" s="60"/>
      <c r="S20" s="34"/>
      <c r="T20" s="34"/>
      <c r="U20" s="188"/>
      <c r="V20" s="188"/>
      <c r="W20" s="34"/>
      <c r="X20" s="34"/>
      <c r="Y20" s="34"/>
      <c r="Z20" s="34"/>
      <c r="AA20" s="34"/>
      <c r="AB20" s="55"/>
      <c r="AC20" s="55"/>
      <c r="AD20" s="55"/>
      <c r="AE20" s="55"/>
    </row>
    <row r="21" spans="2:31" ht="18" x14ac:dyDescent="0.2">
      <c r="B21" s="22" t="s">
        <v>28</v>
      </c>
      <c r="C21" s="7">
        <v>161647</v>
      </c>
      <c r="D21" s="21"/>
      <c r="E21" s="21"/>
      <c r="F21" s="21"/>
      <c r="G21" s="29">
        <v>0</v>
      </c>
      <c r="H21" s="7">
        <v>38</v>
      </c>
      <c r="I21" s="22">
        <v>500000</v>
      </c>
      <c r="J21" s="23">
        <v>0</v>
      </c>
      <c r="K21" s="21"/>
      <c r="L21" s="21"/>
      <c r="P21" s="55"/>
      <c r="Q21" s="34"/>
      <c r="R21" s="34"/>
      <c r="S21" s="34"/>
      <c r="T21" s="34"/>
      <c r="U21" s="34"/>
      <c r="V21" s="57"/>
      <c r="W21" s="49"/>
      <c r="X21" s="34"/>
      <c r="Y21" s="34"/>
      <c r="Z21" s="34"/>
      <c r="AA21" s="34"/>
      <c r="AB21" s="55"/>
      <c r="AC21" s="55"/>
      <c r="AD21" s="55"/>
      <c r="AE21" s="55"/>
    </row>
    <row r="22" spans="2:31" x14ac:dyDescent="0.2">
      <c r="B22" s="22" t="s">
        <v>27</v>
      </c>
      <c r="C22" s="7">
        <v>135855</v>
      </c>
      <c r="D22" s="21"/>
      <c r="E22" s="21"/>
      <c r="F22" s="21"/>
      <c r="G22" s="22">
        <v>0</v>
      </c>
      <c r="H22" s="7">
        <v>51</v>
      </c>
      <c r="I22" s="22">
        <v>2450000</v>
      </c>
      <c r="J22" s="40">
        <v>0</v>
      </c>
      <c r="K22" s="21"/>
      <c r="L22" s="21"/>
      <c r="P22" s="55"/>
      <c r="Q22" s="34"/>
      <c r="R22" s="34"/>
      <c r="S22" s="34"/>
      <c r="T22" s="34"/>
      <c r="U22" s="34"/>
      <c r="V22" s="34"/>
      <c r="W22" s="49"/>
      <c r="X22" s="34"/>
      <c r="Y22" s="61"/>
      <c r="Z22" s="34"/>
      <c r="AA22" s="34"/>
      <c r="AB22" s="55"/>
      <c r="AC22" s="55"/>
      <c r="AD22" s="55"/>
      <c r="AE22" s="55"/>
    </row>
    <row r="23" spans="2:31" x14ac:dyDescent="0.2">
      <c r="B23" s="22" t="s">
        <v>34</v>
      </c>
      <c r="C23" s="7">
        <v>106368</v>
      </c>
      <c r="D23" s="21"/>
      <c r="E23" s="21"/>
      <c r="F23" s="21"/>
      <c r="G23" s="22">
        <v>0</v>
      </c>
      <c r="H23" s="7">
        <v>24</v>
      </c>
      <c r="I23" s="22">
        <v>400000</v>
      </c>
      <c r="J23" s="40">
        <v>0</v>
      </c>
      <c r="K23" s="21"/>
      <c r="L23" s="21"/>
      <c r="P23" s="55"/>
      <c r="Q23" s="34"/>
      <c r="R23" s="34"/>
      <c r="S23" s="34"/>
      <c r="T23" s="34"/>
      <c r="U23" s="34"/>
      <c r="V23" s="34"/>
      <c r="W23" s="49"/>
      <c r="X23" s="34"/>
      <c r="Y23" s="61"/>
      <c r="Z23" s="34"/>
      <c r="AA23" s="34"/>
      <c r="AB23" s="55"/>
      <c r="AC23" s="55"/>
      <c r="AD23" s="55"/>
      <c r="AE23" s="55"/>
    </row>
    <row r="24" spans="2:31" x14ac:dyDescent="0.2">
      <c r="B24" s="22" t="s">
        <v>33</v>
      </c>
      <c r="C24" s="7">
        <v>93248</v>
      </c>
      <c r="D24" s="21"/>
      <c r="E24" s="21"/>
      <c r="F24" s="21"/>
      <c r="G24" s="22">
        <v>0</v>
      </c>
      <c r="H24" s="7">
        <v>43</v>
      </c>
      <c r="I24" s="22">
        <v>700000</v>
      </c>
      <c r="J24" s="23">
        <v>0</v>
      </c>
      <c r="K24" s="21"/>
      <c r="L24" s="21"/>
      <c r="P24" s="55"/>
      <c r="Q24" s="34"/>
      <c r="R24" s="34"/>
      <c r="S24" s="34"/>
      <c r="T24" s="34"/>
      <c r="U24" s="34"/>
      <c r="V24" s="34"/>
      <c r="W24" s="49"/>
      <c r="X24" s="34"/>
      <c r="Y24" s="34"/>
      <c r="Z24" s="34"/>
      <c r="AA24" s="34"/>
      <c r="AB24" s="55"/>
      <c r="AC24" s="55"/>
      <c r="AD24" s="55"/>
      <c r="AE24" s="55"/>
    </row>
    <row r="25" spans="2:31" x14ac:dyDescent="0.2">
      <c r="B25" s="22" t="s">
        <v>32</v>
      </c>
      <c r="C25" s="7">
        <v>228495</v>
      </c>
      <c r="D25" s="21"/>
      <c r="E25" s="21"/>
      <c r="F25" s="21"/>
      <c r="G25" s="22">
        <v>0</v>
      </c>
      <c r="H25" s="7">
        <v>54</v>
      </c>
      <c r="I25" s="22">
        <v>3500000</v>
      </c>
      <c r="J25" s="7">
        <v>3</v>
      </c>
      <c r="K25" s="21"/>
      <c r="L25" s="21"/>
      <c r="P25" s="55"/>
      <c r="Q25" s="34"/>
      <c r="R25" s="34"/>
      <c r="S25" s="34"/>
      <c r="T25" s="34"/>
      <c r="U25" s="34"/>
      <c r="V25" s="34"/>
      <c r="W25" s="49"/>
      <c r="X25" s="34"/>
      <c r="Y25" s="34"/>
      <c r="Z25" s="34"/>
      <c r="AA25" s="34"/>
      <c r="AB25" s="55"/>
      <c r="AC25" s="55"/>
      <c r="AD25" s="55"/>
      <c r="AE25" s="55"/>
    </row>
    <row r="26" spans="2:31" x14ac:dyDescent="0.2">
      <c r="B26" s="22" t="s">
        <v>118</v>
      </c>
      <c r="C26" s="7">
        <v>209599</v>
      </c>
      <c r="D26" s="21"/>
      <c r="E26" s="21"/>
      <c r="F26" s="21"/>
      <c r="G26" s="22">
        <v>0</v>
      </c>
      <c r="H26" s="7">
        <v>53</v>
      </c>
      <c r="I26" s="22">
        <v>2800000</v>
      </c>
      <c r="J26" s="7">
        <v>1</v>
      </c>
      <c r="K26" s="21"/>
      <c r="L26" s="21"/>
      <c r="P26" s="55"/>
      <c r="Q26" s="34"/>
      <c r="R26" s="34"/>
      <c r="S26" s="34"/>
      <c r="T26" s="34"/>
      <c r="U26" s="34"/>
      <c r="V26" s="34"/>
      <c r="W26" s="49"/>
      <c r="X26" s="34"/>
      <c r="Y26" s="61"/>
      <c r="Z26" s="34"/>
      <c r="AA26" s="34"/>
      <c r="AB26" s="55"/>
      <c r="AC26" s="55"/>
      <c r="AD26" s="55"/>
      <c r="AE26" s="55"/>
    </row>
    <row r="27" spans="2:31" x14ac:dyDescent="0.2">
      <c r="B27" s="22" t="s">
        <v>119</v>
      </c>
      <c r="C27" s="7">
        <v>151986</v>
      </c>
      <c r="D27" s="21"/>
      <c r="E27" s="21"/>
      <c r="F27" s="21"/>
      <c r="G27" s="32">
        <v>0</v>
      </c>
      <c r="H27" s="7">
        <v>34</v>
      </c>
      <c r="I27" s="22">
        <v>950000</v>
      </c>
      <c r="J27" s="23">
        <v>1</v>
      </c>
      <c r="K27" s="21"/>
      <c r="L27" s="21"/>
      <c r="P27" s="55"/>
      <c r="Q27" s="34"/>
      <c r="R27" s="34"/>
      <c r="S27" s="34"/>
      <c r="T27" s="34"/>
      <c r="U27" s="34"/>
      <c r="V27" s="34"/>
      <c r="W27" s="49"/>
      <c r="X27" s="34"/>
      <c r="Y27" s="34"/>
      <c r="Z27" s="34"/>
      <c r="AA27" s="34"/>
      <c r="AB27" s="55"/>
      <c r="AC27" s="55"/>
      <c r="AD27" s="55"/>
      <c r="AE27" s="55"/>
    </row>
    <row r="28" spans="2:31" x14ac:dyDescent="0.2">
      <c r="B28" s="33" t="s">
        <v>30</v>
      </c>
      <c r="C28" s="7">
        <v>168694</v>
      </c>
      <c r="D28" s="22"/>
      <c r="E28" s="22"/>
      <c r="F28" s="22"/>
      <c r="G28" s="22">
        <v>0</v>
      </c>
      <c r="H28" s="7">
        <v>27</v>
      </c>
      <c r="I28" s="22">
        <v>1550000</v>
      </c>
      <c r="J28" s="7">
        <v>1</v>
      </c>
      <c r="K28" s="21"/>
      <c r="L28" s="21"/>
      <c r="P28" s="55"/>
      <c r="Q28" s="61"/>
      <c r="R28" s="34"/>
      <c r="S28" s="34"/>
      <c r="T28" s="34"/>
      <c r="U28" s="34"/>
      <c r="V28" s="34"/>
      <c r="W28" s="49"/>
      <c r="X28" s="34"/>
      <c r="Y28" s="34"/>
      <c r="Z28" s="34"/>
      <c r="AA28" s="34"/>
      <c r="AB28" s="55"/>
      <c r="AC28" s="55"/>
      <c r="AD28" s="55"/>
      <c r="AE28" s="55"/>
    </row>
    <row r="29" spans="2:31" x14ac:dyDescent="0.2">
      <c r="B29" s="22" t="s">
        <v>116</v>
      </c>
      <c r="C29" s="22">
        <f>SUM(C21:C28)</f>
        <v>1255892</v>
      </c>
      <c r="D29" s="22"/>
      <c r="E29" s="22"/>
      <c r="F29" s="22"/>
      <c r="G29" s="22"/>
      <c r="H29" s="36">
        <f>SUM(H21:H28)</f>
        <v>324</v>
      </c>
      <c r="I29" s="22">
        <f>SUM(I21:I28)</f>
        <v>12850000</v>
      </c>
      <c r="J29" s="23">
        <f>SUM(J21:J28)</f>
        <v>6</v>
      </c>
      <c r="K29" s="21"/>
      <c r="L29" s="21"/>
      <c r="P29" s="55"/>
      <c r="Q29" s="34"/>
      <c r="R29" s="34"/>
      <c r="S29" s="34"/>
      <c r="T29" s="34"/>
      <c r="U29" s="34"/>
      <c r="V29" s="34"/>
      <c r="W29" s="62"/>
      <c r="X29" s="34"/>
      <c r="Y29" s="34"/>
      <c r="Z29" s="34"/>
      <c r="AA29" s="34"/>
      <c r="AB29" s="55"/>
      <c r="AC29" s="55"/>
      <c r="AD29" s="55"/>
      <c r="AE29" s="55"/>
    </row>
    <row r="30" spans="2:31" x14ac:dyDescent="0.2">
      <c r="B30" s="22" t="s">
        <v>21</v>
      </c>
      <c r="C30" s="32">
        <f>C29*20</f>
        <v>25117840</v>
      </c>
      <c r="D30" s="32"/>
      <c r="E30" s="32"/>
      <c r="F30" s="32"/>
      <c r="G30" s="32"/>
      <c r="H30" s="42">
        <f>H29*45000</f>
        <v>14580000</v>
      </c>
      <c r="I30" s="43">
        <f>SUM(I21:I28)</f>
        <v>12850000</v>
      </c>
      <c r="J30" s="23">
        <f>J29*20000</f>
        <v>120000</v>
      </c>
      <c r="K30" s="21"/>
      <c r="L30" s="21"/>
      <c r="P30" s="55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55"/>
      <c r="AC30" s="55"/>
      <c r="AD30" s="55"/>
      <c r="AE30" s="55"/>
    </row>
    <row r="31" spans="2:31" x14ac:dyDescent="0.2">
      <c r="B31" s="22" t="s">
        <v>117</v>
      </c>
      <c r="C31" s="187">
        <f>SUM(C30:J30)</f>
        <v>52667840</v>
      </c>
      <c r="D31" s="187"/>
      <c r="E31" s="187"/>
      <c r="F31" s="187"/>
      <c r="G31" s="187"/>
      <c r="H31" s="187"/>
      <c r="I31" s="187"/>
      <c r="J31" s="187"/>
      <c r="K31" s="21"/>
      <c r="L31" s="21"/>
      <c r="P31" s="55"/>
      <c r="Q31" s="34"/>
      <c r="R31" s="188"/>
      <c r="S31" s="188"/>
      <c r="T31" s="188"/>
      <c r="U31" s="188"/>
      <c r="V31" s="188"/>
      <c r="W31" s="188"/>
      <c r="X31" s="188"/>
      <c r="Y31" s="34"/>
      <c r="Z31" s="34"/>
      <c r="AA31" s="34"/>
      <c r="AB31" s="55"/>
      <c r="AC31" s="55"/>
      <c r="AD31" s="55"/>
      <c r="AE31" s="55"/>
    </row>
    <row r="32" spans="2:31" x14ac:dyDescent="0.2">
      <c r="B32" s="22">
        <v>0.15</v>
      </c>
      <c r="C32" s="187">
        <f>C31*30%</f>
        <v>15800352</v>
      </c>
      <c r="D32" s="187"/>
      <c r="E32" s="187"/>
      <c r="F32" s="187"/>
      <c r="G32" s="187"/>
      <c r="H32" s="187"/>
      <c r="I32" s="187"/>
      <c r="J32" s="187"/>
      <c r="K32" s="21"/>
      <c r="L32" s="21"/>
      <c r="P32" s="55"/>
      <c r="Q32" s="34"/>
      <c r="R32" s="188"/>
      <c r="S32" s="188"/>
      <c r="T32" s="188"/>
      <c r="U32" s="188"/>
      <c r="V32" s="188"/>
      <c r="W32" s="188"/>
      <c r="X32" s="188"/>
      <c r="Y32" s="34"/>
      <c r="Z32" s="34"/>
      <c r="AA32" s="34"/>
      <c r="AB32" s="55"/>
      <c r="AC32" s="55"/>
      <c r="AD32" s="55"/>
      <c r="AE32" s="55"/>
    </row>
    <row r="33" spans="1:31" x14ac:dyDescent="0.2">
      <c r="A33" s="21"/>
      <c r="B33" s="21"/>
      <c r="P33" s="5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55"/>
      <c r="AC33" s="55"/>
      <c r="AD33" s="55"/>
      <c r="AE33" s="55"/>
    </row>
    <row r="34" spans="1:31" x14ac:dyDescent="0.2">
      <c r="B34" s="21"/>
      <c r="C34" s="21"/>
      <c r="D34" s="21"/>
      <c r="E34" s="21"/>
      <c r="F34" s="21"/>
      <c r="G34" s="21"/>
      <c r="H34" s="21"/>
      <c r="I34" s="21"/>
      <c r="J34" s="24"/>
      <c r="K34" s="21"/>
      <c r="L34" s="21"/>
      <c r="P34" s="55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55"/>
      <c r="AC34" s="55"/>
      <c r="AD34" s="55"/>
      <c r="AE34" s="55"/>
    </row>
    <row r="35" spans="1:31" x14ac:dyDescent="0.2"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</row>
    <row r="36" spans="1:31" x14ac:dyDescent="0.2"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</row>
    <row r="37" spans="1:31" x14ac:dyDescent="0.2"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</row>
    <row r="38" spans="1:31" x14ac:dyDescent="0.2"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</row>
    <row r="39" spans="1:31" x14ac:dyDescent="0.2"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</row>
  </sheetData>
  <mergeCells count="16">
    <mergeCell ref="R31:X31"/>
    <mergeCell ref="F20:G20"/>
    <mergeCell ref="R32:X32"/>
    <mergeCell ref="Q2:AA2"/>
    <mergeCell ref="U3:V3"/>
    <mergeCell ref="R13:X13"/>
    <mergeCell ref="R14:X14"/>
    <mergeCell ref="Q19:AA19"/>
    <mergeCell ref="U20:V20"/>
    <mergeCell ref="C32:J32"/>
    <mergeCell ref="B2:L2"/>
    <mergeCell ref="F3:G3"/>
    <mergeCell ref="B19:L19"/>
    <mergeCell ref="C13:J13"/>
    <mergeCell ref="C31:J31"/>
    <mergeCell ref="C14:J14"/>
  </mergeCell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62"/>
  <sheetViews>
    <sheetView rightToLeft="1" workbookViewId="0">
      <selection activeCell="D2" sqref="D2"/>
    </sheetView>
    <sheetView rightToLeft="1" workbookViewId="1"/>
  </sheetViews>
  <sheetFormatPr defaultRowHeight="14.25" x14ac:dyDescent="0.2"/>
  <cols>
    <col min="1" max="1" width="9" style="51"/>
    <col min="2" max="2" width="13.75" style="47" bestFit="1" customWidth="1"/>
    <col min="3" max="3" width="13.75" style="47" customWidth="1"/>
    <col min="4" max="4" width="23.375" customWidth="1"/>
    <col min="5" max="5" width="20" bestFit="1" customWidth="1"/>
    <col min="6" max="6" width="19" bestFit="1" customWidth="1"/>
    <col min="8" max="8" width="4.875" customWidth="1"/>
    <col min="9" max="9" width="13" customWidth="1"/>
    <col min="10" max="10" width="12.625" customWidth="1"/>
    <col min="11" max="11" width="15" customWidth="1"/>
  </cols>
  <sheetData>
    <row r="1" spans="1:12" ht="63" x14ac:dyDescent="0.2">
      <c r="A1" s="51" t="s">
        <v>125</v>
      </c>
      <c r="B1" s="51" t="s">
        <v>126</v>
      </c>
      <c r="C1" s="51" t="s">
        <v>63</v>
      </c>
      <c r="D1" s="52" t="s">
        <v>122</v>
      </c>
      <c r="E1" s="44" t="s">
        <v>123</v>
      </c>
      <c r="F1" s="44" t="s">
        <v>124</v>
      </c>
      <c r="I1" s="44" t="s">
        <v>127</v>
      </c>
      <c r="J1" s="44" t="s">
        <v>128</v>
      </c>
      <c r="K1" s="44" t="s">
        <v>129</v>
      </c>
      <c r="L1" s="44" t="s">
        <v>130</v>
      </c>
    </row>
    <row r="2" spans="1:12" ht="21" x14ac:dyDescent="0.2">
      <c r="A2" s="51">
        <v>1</v>
      </c>
      <c r="B2" s="50" t="s">
        <v>28</v>
      </c>
      <c r="C2" s="48">
        <v>31</v>
      </c>
      <c r="D2" s="64">
        <v>2555136.0100000002</v>
      </c>
      <c r="E2" s="45">
        <v>777650</v>
      </c>
      <c r="F2" s="46">
        <f t="shared" ref="F2:F18" si="0">SUM(D2:E2)</f>
        <v>3332786.0100000002</v>
      </c>
      <c r="I2" s="28">
        <v>309977</v>
      </c>
      <c r="J2" s="28">
        <f>I2*31</f>
        <v>9609287</v>
      </c>
      <c r="K2" s="28">
        <f>SUM(400000+1100000)</f>
        <v>1500000</v>
      </c>
      <c r="L2" s="25">
        <v>929931</v>
      </c>
    </row>
    <row r="3" spans="1:12" ht="21" x14ac:dyDescent="0.2">
      <c r="A3" s="51">
        <v>2</v>
      </c>
      <c r="B3" s="50" t="s">
        <v>29</v>
      </c>
      <c r="C3" s="48">
        <v>31</v>
      </c>
      <c r="D3" s="64">
        <v>2555136.0100000002</v>
      </c>
      <c r="E3" s="45">
        <v>777650</v>
      </c>
      <c r="F3" s="46">
        <f t="shared" si="0"/>
        <v>3332786.0100000002</v>
      </c>
      <c r="I3" s="28">
        <v>309977</v>
      </c>
      <c r="J3" s="28">
        <f t="shared" ref="J3:J22" si="1">I3*31</f>
        <v>9609287</v>
      </c>
      <c r="K3" s="28">
        <f t="shared" ref="K3:K22" si="2">SUM(400000+1100000)</f>
        <v>1500000</v>
      </c>
    </row>
    <row r="4" spans="1:12" ht="21" x14ac:dyDescent="0.2">
      <c r="A4" s="51">
        <v>3</v>
      </c>
      <c r="B4" s="50" t="s">
        <v>30</v>
      </c>
      <c r="C4" s="48">
        <v>31</v>
      </c>
      <c r="D4" s="64">
        <v>2555136.0100000002</v>
      </c>
      <c r="E4" s="45">
        <v>777650</v>
      </c>
      <c r="F4" s="46">
        <f t="shared" si="0"/>
        <v>3332786.0100000002</v>
      </c>
      <c r="I4" s="28">
        <v>309977</v>
      </c>
      <c r="J4" s="28">
        <f t="shared" si="1"/>
        <v>9609287</v>
      </c>
      <c r="K4" s="28">
        <f t="shared" si="2"/>
        <v>1500000</v>
      </c>
      <c r="L4" s="25">
        <v>929931</v>
      </c>
    </row>
    <row r="5" spans="1:12" ht="21" x14ac:dyDescent="0.2">
      <c r="A5" s="51">
        <v>4</v>
      </c>
      <c r="B5" s="50" t="s">
        <v>31</v>
      </c>
      <c r="C5" s="48">
        <v>31</v>
      </c>
      <c r="D5" s="64">
        <v>2555136.0100000002</v>
      </c>
      <c r="E5" s="45">
        <v>777650</v>
      </c>
      <c r="F5" s="46">
        <f t="shared" si="0"/>
        <v>3332786.0100000002</v>
      </c>
      <c r="I5" s="28">
        <v>309977</v>
      </c>
      <c r="J5" s="28">
        <f t="shared" si="1"/>
        <v>9609287</v>
      </c>
      <c r="K5" s="28">
        <f t="shared" si="2"/>
        <v>1500000</v>
      </c>
    </row>
    <row r="6" spans="1:12" ht="21" x14ac:dyDescent="0.2">
      <c r="A6" s="51">
        <v>5</v>
      </c>
      <c r="B6" s="50" t="s">
        <v>32</v>
      </c>
      <c r="C6" s="48">
        <v>31</v>
      </c>
      <c r="D6" s="64">
        <v>2555136.0100000002</v>
      </c>
      <c r="E6" s="45">
        <v>777650</v>
      </c>
      <c r="F6" s="46">
        <f t="shared" si="0"/>
        <v>3332786.0100000002</v>
      </c>
      <c r="I6" s="28">
        <v>309977</v>
      </c>
      <c r="J6" s="28">
        <f t="shared" si="1"/>
        <v>9609287</v>
      </c>
      <c r="K6" s="28">
        <f t="shared" si="2"/>
        <v>1500000</v>
      </c>
    </row>
    <row r="7" spans="1:12" ht="21" x14ac:dyDescent="0.2">
      <c r="A7" s="51">
        <v>6</v>
      </c>
      <c r="B7" s="50" t="s">
        <v>33</v>
      </c>
      <c r="C7" s="48">
        <v>31</v>
      </c>
      <c r="D7" s="64">
        <v>2555136.0100000002</v>
      </c>
      <c r="E7" s="45">
        <v>777650</v>
      </c>
      <c r="F7" s="46">
        <f t="shared" si="0"/>
        <v>3332786.0100000002</v>
      </c>
      <c r="I7" s="28">
        <v>309977</v>
      </c>
      <c r="J7" s="28">
        <f t="shared" si="1"/>
        <v>9609287</v>
      </c>
      <c r="K7" s="28">
        <f>SUM(400000+1100000)</f>
        <v>1500000</v>
      </c>
    </row>
    <row r="8" spans="1:12" ht="21" x14ac:dyDescent="0.2">
      <c r="A8" s="51">
        <v>7</v>
      </c>
      <c r="B8" s="50" t="s">
        <v>34</v>
      </c>
      <c r="C8" s="48">
        <v>31</v>
      </c>
      <c r="D8" s="64">
        <v>2555136.0100000002</v>
      </c>
      <c r="E8" s="45">
        <v>777650</v>
      </c>
      <c r="F8" s="46">
        <f t="shared" si="0"/>
        <v>3332786.0100000002</v>
      </c>
      <c r="I8" s="28">
        <v>309977</v>
      </c>
      <c r="J8" s="28">
        <f t="shared" si="1"/>
        <v>9609287</v>
      </c>
      <c r="K8" s="28">
        <f t="shared" si="2"/>
        <v>1500000</v>
      </c>
      <c r="L8" s="25">
        <v>929931</v>
      </c>
    </row>
    <row r="9" spans="1:12" ht="21" x14ac:dyDescent="0.2">
      <c r="A9" s="51">
        <v>8</v>
      </c>
      <c r="B9" s="50" t="s">
        <v>35</v>
      </c>
      <c r="C9" s="48">
        <v>31</v>
      </c>
      <c r="D9" s="64">
        <v>2555136.0100000002</v>
      </c>
      <c r="E9" s="45">
        <v>777650</v>
      </c>
      <c r="F9" s="46">
        <f t="shared" si="0"/>
        <v>3332786.0100000002</v>
      </c>
      <c r="I9" s="28">
        <v>309977</v>
      </c>
      <c r="J9" s="28">
        <f t="shared" si="1"/>
        <v>9609287</v>
      </c>
      <c r="K9" s="28">
        <f t="shared" si="2"/>
        <v>1500000</v>
      </c>
    </row>
    <row r="10" spans="1:12" ht="21" x14ac:dyDescent="0.2">
      <c r="A10" s="51">
        <v>9</v>
      </c>
      <c r="B10" s="50" t="s">
        <v>36</v>
      </c>
      <c r="C10" s="48">
        <v>31</v>
      </c>
      <c r="D10" s="64">
        <v>2555136.0100000002</v>
      </c>
      <c r="E10" s="45">
        <v>777650</v>
      </c>
      <c r="F10" s="46">
        <f t="shared" si="0"/>
        <v>3332786.0100000002</v>
      </c>
      <c r="I10" s="28">
        <v>309977</v>
      </c>
      <c r="J10" s="28">
        <f t="shared" si="1"/>
        <v>9609287</v>
      </c>
      <c r="K10" s="28">
        <f t="shared" si="2"/>
        <v>1500000</v>
      </c>
    </row>
    <row r="11" spans="1:12" ht="21" x14ac:dyDescent="0.2">
      <c r="A11" s="51">
        <v>10</v>
      </c>
      <c r="B11" s="50" t="s">
        <v>37</v>
      </c>
      <c r="C11" s="48">
        <v>31</v>
      </c>
      <c r="D11" s="64">
        <v>2555136.0100000002</v>
      </c>
      <c r="E11" s="45">
        <v>777650</v>
      </c>
      <c r="F11" s="46">
        <f t="shared" si="0"/>
        <v>3332786.0100000002</v>
      </c>
      <c r="I11" s="28">
        <v>309977</v>
      </c>
      <c r="J11" s="28">
        <f t="shared" si="1"/>
        <v>9609287</v>
      </c>
      <c r="K11" s="28">
        <f t="shared" si="2"/>
        <v>1500000</v>
      </c>
    </row>
    <row r="12" spans="1:12" ht="21" x14ac:dyDescent="0.2">
      <c r="A12" s="51">
        <v>11</v>
      </c>
      <c r="B12" s="50" t="s">
        <v>38</v>
      </c>
      <c r="C12" s="48">
        <v>31</v>
      </c>
      <c r="D12" s="64">
        <v>2555136.0100000002</v>
      </c>
      <c r="E12" s="45">
        <v>777650</v>
      </c>
      <c r="F12" s="46">
        <f t="shared" si="0"/>
        <v>3332786.0100000002</v>
      </c>
      <c r="I12" s="28">
        <v>309977</v>
      </c>
      <c r="J12" s="28">
        <f t="shared" si="1"/>
        <v>9609287</v>
      </c>
      <c r="K12" s="28">
        <f t="shared" si="2"/>
        <v>1500000</v>
      </c>
    </row>
    <row r="13" spans="1:12" ht="21" x14ac:dyDescent="0.2">
      <c r="A13" s="51">
        <v>12</v>
      </c>
      <c r="B13" s="50" t="s">
        <v>39</v>
      </c>
      <c r="C13" s="48">
        <v>31</v>
      </c>
      <c r="D13" s="64">
        <v>2555136.0100000002</v>
      </c>
      <c r="E13" s="45">
        <v>777650</v>
      </c>
      <c r="F13" s="46">
        <f t="shared" si="0"/>
        <v>3332786.0100000002</v>
      </c>
      <c r="I13" s="28">
        <v>309977</v>
      </c>
      <c r="J13" s="28">
        <f t="shared" si="1"/>
        <v>9609287</v>
      </c>
      <c r="K13" s="28">
        <f t="shared" si="2"/>
        <v>1500000</v>
      </c>
      <c r="L13" s="25">
        <v>929931</v>
      </c>
    </row>
    <row r="14" spans="1:12" ht="21" x14ac:dyDescent="0.2">
      <c r="A14" s="51">
        <v>13</v>
      </c>
      <c r="B14" s="50" t="s">
        <v>40</v>
      </c>
      <c r="C14" s="48">
        <v>31</v>
      </c>
      <c r="D14" s="64">
        <v>2555136.0100000002</v>
      </c>
      <c r="E14" s="45">
        <v>777650</v>
      </c>
      <c r="F14" s="46">
        <f t="shared" si="0"/>
        <v>3332786.0100000002</v>
      </c>
      <c r="I14" s="28">
        <v>309977</v>
      </c>
      <c r="J14" s="28">
        <f t="shared" si="1"/>
        <v>9609287</v>
      </c>
      <c r="K14" s="28">
        <f t="shared" si="2"/>
        <v>1500000</v>
      </c>
    </row>
    <row r="15" spans="1:12" ht="21" x14ac:dyDescent="0.2">
      <c r="A15" s="51">
        <v>14</v>
      </c>
      <c r="B15" s="50" t="s">
        <v>41</v>
      </c>
      <c r="C15" s="48">
        <v>31</v>
      </c>
      <c r="D15" s="66">
        <v>6900000</v>
      </c>
      <c r="E15" s="45">
        <v>2100000</v>
      </c>
      <c r="F15" s="46">
        <f>SUM(D15:E15)</f>
        <v>9000000</v>
      </c>
      <c r="I15" s="28">
        <v>967742</v>
      </c>
      <c r="J15" s="28">
        <f t="shared" si="1"/>
        <v>30000002</v>
      </c>
      <c r="K15" s="28">
        <f t="shared" si="2"/>
        <v>1500000</v>
      </c>
    </row>
    <row r="16" spans="1:12" ht="21" x14ac:dyDescent="0.2">
      <c r="A16" s="51">
        <v>15</v>
      </c>
      <c r="B16" s="9" t="s">
        <v>43</v>
      </c>
      <c r="C16" s="9">
        <v>31</v>
      </c>
      <c r="D16" s="54">
        <v>2555136.0100000002</v>
      </c>
      <c r="E16" s="54">
        <v>777650</v>
      </c>
      <c r="F16" s="46">
        <f t="shared" si="0"/>
        <v>3332786.0100000002</v>
      </c>
      <c r="I16" s="28">
        <v>309977</v>
      </c>
      <c r="J16" s="28">
        <f t="shared" si="1"/>
        <v>9609287</v>
      </c>
      <c r="K16" s="28">
        <f t="shared" si="2"/>
        <v>1500000</v>
      </c>
    </row>
    <row r="17" spans="1:12" ht="21" x14ac:dyDescent="0.2">
      <c r="A17" s="51">
        <v>16</v>
      </c>
      <c r="B17" s="9" t="s">
        <v>44</v>
      </c>
      <c r="C17" s="9">
        <v>31</v>
      </c>
      <c r="D17" s="54">
        <v>2555136.0100000002</v>
      </c>
      <c r="E17" s="54">
        <v>777650</v>
      </c>
      <c r="F17" s="46">
        <f t="shared" si="0"/>
        <v>3332786.0100000002</v>
      </c>
      <c r="I17" s="28">
        <v>309977</v>
      </c>
      <c r="J17" s="28">
        <f t="shared" si="1"/>
        <v>9609287</v>
      </c>
      <c r="K17" s="28">
        <f t="shared" si="2"/>
        <v>1500000</v>
      </c>
      <c r="L17" s="25">
        <v>929931</v>
      </c>
    </row>
    <row r="18" spans="1:12" ht="21" x14ac:dyDescent="0.2">
      <c r="A18" s="51">
        <v>17</v>
      </c>
      <c r="B18" s="9" t="s">
        <v>45</v>
      </c>
      <c r="C18" s="9">
        <v>31</v>
      </c>
      <c r="D18" s="54">
        <v>2555136.0100000002</v>
      </c>
      <c r="E18" s="54">
        <v>777650</v>
      </c>
      <c r="F18" s="46">
        <f t="shared" si="0"/>
        <v>3332786.0100000002</v>
      </c>
      <c r="I18" s="28">
        <v>309977</v>
      </c>
      <c r="J18" s="28">
        <f t="shared" si="1"/>
        <v>9609287</v>
      </c>
      <c r="K18" s="28">
        <f t="shared" si="2"/>
        <v>1500000</v>
      </c>
    </row>
    <row r="19" spans="1:12" ht="21" x14ac:dyDescent="0.2">
      <c r="A19" s="51">
        <v>18</v>
      </c>
      <c r="B19" s="9" t="s">
        <v>46</v>
      </c>
      <c r="C19" s="9">
        <v>21</v>
      </c>
      <c r="D19" s="54">
        <v>1730903</v>
      </c>
      <c r="E19" s="54">
        <v>526797</v>
      </c>
      <c r="F19" s="53">
        <v>2257700</v>
      </c>
      <c r="I19" s="28">
        <v>309977</v>
      </c>
      <c r="J19" s="28">
        <f>I19*21</f>
        <v>6509517</v>
      </c>
      <c r="K19" s="28">
        <v>1040991</v>
      </c>
    </row>
    <row r="20" spans="1:12" ht="21" x14ac:dyDescent="0.2">
      <c r="A20" s="51">
        <v>19</v>
      </c>
      <c r="B20" s="9" t="s">
        <v>49</v>
      </c>
      <c r="C20" s="9">
        <v>27</v>
      </c>
      <c r="D20" s="54">
        <v>2225447</v>
      </c>
      <c r="E20" s="54">
        <v>677310</v>
      </c>
      <c r="F20" s="53">
        <v>2902757</v>
      </c>
      <c r="I20" s="28">
        <v>309977</v>
      </c>
      <c r="J20" s="28">
        <f>I20*27</f>
        <v>8369379</v>
      </c>
      <c r="K20" s="28">
        <v>1306476</v>
      </c>
    </row>
    <row r="21" spans="1:12" ht="21" x14ac:dyDescent="0.2">
      <c r="A21" s="51">
        <v>20</v>
      </c>
      <c r="B21" s="9" t="s">
        <v>50</v>
      </c>
      <c r="C21" s="9">
        <v>31</v>
      </c>
      <c r="D21" s="54">
        <v>2555136.0100000002</v>
      </c>
      <c r="E21" s="54">
        <v>777650</v>
      </c>
      <c r="F21" s="46">
        <f t="shared" ref="F21:F22" si="3">SUM(D21:E21)</f>
        <v>3332786.0100000002</v>
      </c>
      <c r="I21" s="28">
        <v>309977</v>
      </c>
      <c r="J21" s="28">
        <f t="shared" si="1"/>
        <v>9609287</v>
      </c>
      <c r="K21" s="28">
        <f t="shared" si="2"/>
        <v>1500000</v>
      </c>
    </row>
    <row r="22" spans="1:12" ht="21" x14ac:dyDescent="0.2">
      <c r="A22" s="51">
        <v>21</v>
      </c>
      <c r="B22" s="9" t="s">
        <v>51</v>
      </c>
      <c r="C22" s="9">
        <v>31</v>
      </c>
      <c r="D22" s="54">
        <v>2555136.0100000002</v>
      </c>
      <c r="E22" s="54">
        <v>777650</v>
      </c>
      <c r="F22" s="46">
        <f t="shared" si="3"/>
        <v>3332786.0100000002</v>
      </c>
      <c r="I22" s="28">
        <v>309977</v>
      </c>
      <c r="J22" s="28">
        <f t="shared" si="1"/>
        <v>9609287</v>
      </c>
      <c r="K22" s="28">
        <f t="shared" si="2"/>
        <v>1500000</v>
      </c>
    </row>
    <row r="23" spans="1:12" s="55" customFormat="1" x14ac:dyDescent="0.2">
      <c r="A23" s="63"/>
      <c r="B23" s="63"/>
      <c r="C23" s="62">
        <f>SUM(C2:C22)</f>
        <v>637</v>
      </c>
      <c r="D23" s="34">
        <f>SUM(D2:D22)</f>
        <v>56848798.18</v>
      </c>
      <c r="E23" s="65">
        <f>SUM(E2:E22)</f>
        <v>17301807</v>
      </c>
      <c r="F23" s="34">
        <f>SUM(F2:F22)</f>
        <v>74150605.180000007</v>
      </c>
      <c r="I23" s="28">
        <f>SUM(I2:I22)</f>
        <v>7167282</v>
      </c>
      <c r="J23" s="28">
        <f>SUM(J2:J22)</f>
        <v>217846064</v>
      </c>
      <c r="K23" s="28">
        <f>SUM(K2:K22)</f>
        <v>30847467</v>
      </c>
      <c r="L23" s="34">
        <f>SUM(L2:L22)</f>
        <v>4649655</v>
      </c>
    </row>
    <row r="24" spans="1:12" s="55" customFormat="1" x14ac:dyDescent="0.2">
      <c r="A24" s="63"/>
      <c r="B24" s="63"/>
      <c r="C24" s="63"/>
    </row>
    <row r="25" spans="1:12" s="55" customFormat="1" x14ac:dyDescent="0.2">
      <c r="A25" s="63"/>
      <c r="B25" s="63"/>
      <c r="C25" s="63"/>
    </row>
    <row r="26" spans="1:12" s="55" customFormat="1" x14ac:dyDescent="0.2">
      <c r="A26" s="63"/>
      <c r="B26" s="63"/>
      <c r="C26" s="63"/>
    </row>
    <row r="27" spans="1:12" s="55" customFormat="1" x14ac:dyDescent="0.2">
      <c r="A27" s="63"/>
      <c r="B27" s="63"/>
      <c r="C27" s="63"/>
    </row>
    <row r="28" spans="1:12" s="55" customFormat="1" x14ac:dyDescent="0.2">
      <c r="A28" s="63"/>
      <c r="B28" s="63"/>
      <c r="C28" s="63"/>
    </row>
    <row r="29" spans="1:12" s="55" customFormat="1" x14ac:dyDescent="0.2">
      <c r="A29" s="63"/>
      <c r="B29" s="63"/>
      <c r="C29" s="63"/>
    </row>
    <row r="30" spans="1:12" s="55" customFormat="1" x14ac:dyDescent="0.2">
      <c r="A30" s="63"/>
      <c r="B30" s="63"/>
      <c r="C30" s="63"/>
    </row>
    <row r="31" spans="1:12" s="55" customFormat="1" x14ac:dyDescent="0.2">
      <c r="A31" s="63"/>
      <c r="B31" s="63"/>
      <c r="C31" s="63"/>
    </row>
    <row r="32" spans="1:12" s="55" customFormat="1" x14ac:dyDescent="0.2">
      <c r="A32" s="63"/>
      <c r="B32" s="63"/>
      <c r="C32" s="63"/>
    </row>
    <row r="33" spans="1:3" s="55" customFormat="1" x14ac:dyDescent="0.2">
      <c r="A33" s="63"/>
      <c r="B33" s="63"/>
      <c r="C33" s="63"/>
    </row>
    <row r="34" spans="1:3" s="55" customFormat="1" x14ac:dyDescent="0.2">
      <c r="A34" s="63"/>
      <c r="B34" s="63"/>
      <c r="C34" s="63"/>
    </row>
    <row r="35" spans="1:3" s="55" customFormat="1" x14ac:dyDescent="0.2">
      <c r="A35" s="63"/>
      <c r="B35" s="63"/>
      <c r="C35" s="63"/>
    </row>
    <row r="36" spans="1:3" s="55" customFormat="1" x14ac:dyDescent="0.2">
      <c r="A36" s="63"/>
      <c r="B36" s="63"/>
      <c r="C36" s="63"/>
    </row>
    <row r="37" spans="1:3" s="55" customFormat="1" x14ac:dyDescent="0.2">
      <c r="A37" s="63"/>
      <c r="B37" s="63"/>
      <c r="C37" s="63"/>
    </row>
    <row r="38" spans="1:3" s="55" customFormat="1" x14ac:dyDescent="0.2">
      <c r="A38" s="63"/>
      <c r="B38" s="63"/>
      <c r="C38" s="63"/>
    </row>
    <row r="39" spans="1:3" s="55" customFormat="1" x14ac:dyDescent="0.2">
      <c r="A39" s="63"/>
      <c r="B39" s="63"/>
      <c r="C39" s="63"/>
    </row>
    <row r="40" spans="1:3" s="55" customFormat="1" x14ac:dyDescent="0.2">
      <c r="A40" s="63"/>
      <c r="B40" s="63"/>
      <c r="C40" s="63"/>
    </row>
    <row r="41" spans="1:3" s="55" customFormat="1" x14ac:dyDescent="0.2">
      <c r="A41" s="63"/>
      <c r="B41" s="63"/>
      <c r="C41" s="63"/>
    </row>
    <row r="42" spans="1:3" s="55" customFormat="1" x14ac:dyDescent="0.2">
      <c r="A42" s="63"/>
      <c r="B42" s="63"/>
      <c r="C42" s="63"/>
    </row>
    <row r="43" spans="1:3" s="55" customFormat="1" x14ac:dyDescent="0.2">
      <c r="A43" s="63"/>
      <c r="B43" s="63"/>
      <c r="C43" s="63"/>
    </row>
    <row r="44" spans="1:3" s="55" customFormat="1" x14ac:dyDescent="0.2">
      <c r="A44" s="63"/>
      <c r="B44" s="63"/>
      <c r="C44" s="63"/>
    </row>
    <row r="45" spans="1:3" s="55" customFormat="1" x14ac:dyDescent="0.2">
      <c r="A45" s="63"/>
      <c r="B45" s="63"/>
      <c r="C45" s="63"/>
    </row>
    <row r="46" spans="1:3" s="55" customFormat="1" x14ac:dyDescent="0.2">
      <c r="A46" s="63"/>
      <c r="B46" s="63"/>
      <c r="C46" s="63"/>
    </row>
    <row r="47" spans="1:3" s="55" customFormat="1" x14ac:dyDescent="0.2">
      <c r="A47" s="63"/>
      <c r="B47" s="63"/>
      <c r="C47" s="63"/>
    </row>
    <row r="48" spans="1:3" s="55" customFormat="1" x14ac:dyDescent="0.2">
      <c r="A48" s="63"/>
      <c r="B48" s="63"/>
      <c r="C48" s="63"/>
    </row>
    <row r="49" spans="1:3" s="55" customFormat="1" x14ac:dyDescent="0.2">
      <c r="A49" s="63"/>
      <c r="B49" s="63"/>
      <c r="C49" s="63"/>
    </row>
    <row r="50" spans="1:3" s="55" customFormat="1" x14ac:dyDescent="0.2">
      <c r="A50" s="63"/>
      <c r="B50" s="63"/>
      <c r="C50" s="63"/>
    </row>
    <row r="51" spans="1:3" s="55" customFormat="1" x14ac:dyDescent="0.2">
      <c r="A51" s="63"/>
      <c r="B51" s="63"/>
      <c r="C51" s="63"/>
    </row>
    <row r="52" spans="1:3" s="55" customFormat="1" x14ac:dyDescent="0.2">
      <c r="A52" s="63"/>
      <c r="B52" s="63"/>
      <c r="C52" s="63"/>
    </row>
    <row r="53" spans="1:3" s="55" customFormat="1" x14ac:dyDescent="0.2">
      <c r="A53" s="63"/>
      <c r="B53" s="63"/>
      <c r="C53" s="63"/>
    </row>
    <row r="54" spans="1:3" s="55" customFormat="1" x14ac:dyDescent="0.2">
      <c r="A54" s="63"/>
      <c r="B54" s="63"/>
      <c r="C54" s="63"/>
    </row>
    <row r="55" spans="1:3" s="55" customFormat="1" x14ac:dyDescent="0.2">
      <c r="A55" s="63"/>
      <c r="B55" s="63"/>
      <c r="C55" s="63"/>
    </row>
    <row r="56" spans="1:3" s="55" customFormat="1" x14ac:dyDescent="0.2">
      <c r="A56" s="63"/>
      <c r="B56" s="63"/>
      <c r="C56" s="63"/>
    </row>
    <row r="57" spans="1:3" s="55" customFormat="1" x14ac:dyDescent="0.2">
      <c r="A57" s="63"/>
      <c r="B57" s="63"/>
      <c r="C57" s="63"/>
    </row>
    <row r="58" spans="1:3" s="55" customFormat="1" x14ac:dyDescent="0.2">
      <c r="A58" s="63"/>
      <c r="B58" s="63"/>
      <c r="C58" s="63"/>
    </row>
    <row r="59" spans="1:3" s="55" customFormat="1" x14ac:dyDescent="0.2">
      <c r="A59" s="63"/>
      <c r="B59" s="63"/>
      <c r="C59" s="63"/>
    </row>
    <row r="60" spans="1:3" s="55" customFormat="1" x14ac:dyDescent="0.2">
      <c r="A60" s="63"/>
      <c r="B60" s="63"/>
      <c r="C60" s="63"/>
    </row>
    <row r="61" spans="1:3" s="55" customFormat="1" x14ac:dyDescent="0.2">
      <c r="A61" s="63"/>
      <c r="B61" s="63"/>
      <c r="C61" s="63"/>
    </row>
    <row r="62" spans="1:3" s="55" customFormat="1" x14ac:dyDescent="0.2">
      <c r="A62" s="63"/>
      <c r="B62" s="63"/>
      <c r="C62" s="63"/>
    </row>
    <row r="63" spans="1:3" s="55" customFormat="1" x14ac:dyDescent="0.2">
      <c r="A63" s="63"/>
      <c r="B63" s="63"/>
      <c r="C63" s="63"/>
    </row>
    <row r="64" spans="1:3" s="55" customFormat="1" x14ac:dyDescent="0.2">
      <c r="A64" s="63"/>
      <c r="B64" s="63"/>
      <c r="C64" s="63"/>
    </row>
    <row r="65" spans="1:3" s="55" customFormat="1" x14ac:dyDescent="0.2">
      <c r="A65" s="63"/>
      <c r="B65" s="63"/>
      <c r="C65" s="63"/>
    </row>
    <row r="66" spans="1:3" s="55" customFormat="1" x14ac:dyDescent="0.2">
      <c r="A66" s="63"/>
      <c r="B66" s="63"/>
      <c r="C66" s="63"/>
    </row>
    <row r="67" spans="1:3" s="55" customFormat="1" x14ac:dyDescent="0.2">
      <c r="A67" s="63"/>
      <c r="B67" s="63"/>
      <c r="C67" s="63"/>
    </row>
    <row r="68" spans="1:3" s="55" customFormat="1" x14ac:dyDescent="0.2">
      <c r="A68" s="63"/>
      <c r="B68" s="63"/>
      <c r="C68" s="63"/>
    </row>
    <row r="69" spans="1:3" s="55" customFormat="1" x14ac:dyDescent="0.2">
      <c r="A69" s="63"/>
      <c r="B69" s="63"/>
      <c r="C69" s="63"/>
    </row>
    <row r="70" spans="1:3" s="55" customFormat="1" x14ac:dyDescent="0.2">
      <c r="A70" s="63"/>
      <c r="B70" s="63"/>
      <c r="C70" s="63"/>
    </row>
    <row r="71" spans="1:3" s="55" customFormat="1" x14ac:dyDescent="0.2">
      <c r="A71" s="63"/>
      <c r="B71" s="63"/>
      <c r="C71" s="63"/>
    </row>
    <row r="72" spans="1:3" s="55" customFormat="1" x14ac:dyDescent="0.2">
      <c r="A72" s="63"/>
      <c r="B72" s="63"/>
      <c r="C72" s="63"/>
    </row>
    <row r="73" spans="1:3" s="55" customFormat="1" x14ac:dyDescent="0.2">
      <c r="A73" s="63"/>
      <c r="B73" s="63"/>
      <c r="C73" s="63"/>
    </row>
    <row r="74" spans="1:3" s="55" customFormat="1" x14ac:dyDescent="0.2">
      <c r="A74" s="63"/>
      <c r="B74" s="63"/>
      <c r="C74" s="63"/>
    </row>
    <row r="75" spans="1:3" s="55" customFormat="1" x14ac:dyDescent="0.2">
      <c r="A75" s="63"/>
      <c r="B75" s="63"/>
      <c r="C75" s="63"/>
    </row>
    <row r="76" spans="1:3" s="55" customFormat="1" x14ac:dyDescent="0.2">
      <c r="A76" s="63"/>
      <c r="B76" s="63"/>
      <c r="C76" s="63"/>
    </row>
    <row r="77" spans="1:3" s="55" customFormat="1" x14ac:dyDescent="0.2">
      <c r="A77" s="63"/>
      <c r="B77" s="63"/>
      <c r="C77" s="63"/>
    </row>
    <row r="78" spans="1:3" s="55" customFormat="1" x14ac:dyDescent="0.2">
      <c r="A78" s="63"/>
      <c r="B78" s="63"/>
      <c r="C78" s="63"/>
    </row>
    <row r="79" spans="1:3" s="55" customFormat="1" x14ac:dyDescent="0.2">
      <c r="A79" s="63"/>
      <c r="B79" s="63"/>
      <c r="C79" s="63"/>
    </row>
    <row r="80" spans="1:3" s="55" customFormat="1" x14ac:dyDescent="0.2">
      <c r="A80" s="63"/>
      <c r="B80" s="63"/>
      <c r="C80" s="63"/>
    </row>
    <row r="81" spans="1:3" s="55" customFormat="1" x14ac:dyDescent="0.2">
      <c r="A81" s="63"/>
      <c r="B81" s="63"/>
      <c r="C81" s="63"/>
    </row>
    <row r="82" spans="1:3" s="55" customFormat="1" x14ac:dyDescent="0.2">
      <c r="A82" s="63"/>
      <c r="B82" s="63"/>
      <c r="C82" s="63"/>
    </row>
    <row r="83" spans="1:3" s="55" customFormat="1" x14ac:dyDescent="0.2">
      <c r="A83" s="63"/>
      <c r="B83" s="63"/>
      <c r="C83" s="63"/>
    </row>
    <row r="84" spans="1:3" s="55" customFormat="1" x14ac:dyDescent="0.2">
      <c r="A84" s="63"/>
      <c r="B84" s="63"/>
      <c r="C84" s="63"/>
    </row>
    <row r="85" spans="1:3" s="55" customFormat="1" x14ac:dyDescent="0.2">
      <c r="A85" s="63"/>
      <c r="B85" s="63"/>
      <c r="C85" s="63"/>
    </row>
    <row r="86" spans="1:3" s="55" customFormat="1" x14ac:dyDescent="0.2">
      <c r="A86" s="63"/>
      <c r="B86" s="63"/>
      <c r="C86" s="63"/>
    </row>
    <row r="87" spans="1:3" s="55" customFormat="1" x14ac:dyDescent="0.2">
      <c r="A87" s="63"/>
      <c r="B87" s="63"/>
      <c r="C87" s="63"/>
    </row>
    <row r="88" spans="1:3" s="55" customFormat="1" x14ac:dyDescent="0.2">
      <c r="A88" s="63"/>
      <c r="B88" s="63"/>
      <c r="C88" s="63"/>
    </row>
    <row r="89" spans="1:3" s="55" customFormat="1" x14ac:dyDescent="0.2">
      <c r="A89" s="63"/>
      <c r="B89" s="63"/>
      <c r="C89" s="63"/>
    </row>
    <row r="90" spans="1:3" s="55" customFormat="1" x14ac:dyDescent="0.2">
      <c r="A90" s="63"/>
      <c r="B90" s="63"/>
      <c r="C90" s="63"/>
    </row>
    <row r="91" spans="1:3" s="55" customFormat="1" x14ac:dyDescent="0.2">
      <c r="A91" s="63"/>
      <c r="B91" s="63"/>
      <c r="C91" s="63"/>
    </row>
    <row r="92" spans="1:3" s="55" customFormat="1" x14ac:dyDescent="0.2">
      <c r="A92" s="63"/>
      <c r="B92" s="63"/>
      <c r="C92" s="63"/>
    </row>
    <row r="93" spans="1:3" s="55" customFormat="1" x14ac:dyDescent="0.2">
      <c r="A93" s="63"/>
      <c r="B93" s="63"/>
      <c r="C93" s="63"/>
    </row>
    <row r="94" spans="1:3" s="55" customFormat="1" x14ac:dyDescent="0.2">
      <c r="A94" s="63"/>
      <c r="B94" s="63"/>
      <c r="C94" s="63"/>
    </row>
    <row r="95" spans="1:3" s="55" customFormat="1" x14ac:dyDescent="0.2">
      <c r="A95" s="63"/>
      <c r="B95" s="63"/>
      <c r="C95" s="63"/>
    </row>
    <row r="96" spans="1:3" s="55" customFormat="1" x14ac:dyDescent="0.2">
      <c r="A96" s="63"/>
      <c r="B96" s="63"/>
      <c r="C96" s="63"/>
    </row>
    <row r="97" spans="1:3" s="55" customFormat="1" x14ac:dyDescent="0.2">
      <c r="A97" s="63"/>
      <c r="B97" s="63"/>
      <c r="C97" s="63"/>
    </row>
    <row r="98" spans="1:3" s="55" customFormat="1" x14ac:dyDescent="0.2">
      <c r="A98" s="63"/>
      <c r="B98" s="63"/>
      <c r="C98" s="63"/>
    </row>
    <row r="99" spans="1:3" s="55" customFormat="1" x14ac:dyDescent="0.2">
      <c r="A99" s="63"/>
      <c r="B99" s="63"/>
      <c r="C99" s="63"/>
    </row>
    <row r="100" spans="1:3" s="55" customFormat="1" x14ac:dyDescent="0.2">
      <c r="A100" s="63"/>
      <c r="B100" s="63"/>
      <c r="C100" s="63"/>
    </row>
    <row r="101" spans="1:3" s="55" customFormat="1" x14ac:dyDescent="0.2">
      <c r="A101" s="63"/>
      <c r="B101" s="63"/>
      <c r="C101" s="63"/>
    </row>
    <row r="102" spans="1:3" s="55" customFormat="1" x14ac:dyDescent="0.2">
      <c r="A102" s="63"/>
      <c r="B102" s="63"/>
      <c r="C102" s="63"/>
    </row>
    <row r="103" spans="1:3" s="55" customFormat="1" x14ac:dyDescent="0.2">
      <c r="A103" s="63"/>
      <c r="B103" s="63"/>
      <c r="C103" s="63"/>
    </row>
    <row r="104" spans="1:3" s="55" customFormat="1" x14ac:dyDescent="0.2">
      <c r="A104" s="63"/>
      <c r="B104" s="63"/>
      <c r="C104" s="63"/>
    </row>
    <row r="105" spans="1:3" s="55" customFormat="1" x14ac:dyDescent="0.2">
      <c r="A105" s="63"/>
      <c r="B105" s="63"/>
      <c r="C105" s="63"/>
    </row>
    <row r="106" spans="1:3" s="55" customFormat="1" x14ac:dyDescent="0.2">
      <c r="A106" s="63"/>
      <c r="B106" s="63"/>
      <c r="C106" s="63"/>
    </row>
    <row r="107" spans="1:3" s="55" customFormat="1" x14ac:dyDescent="0.2">
      <c r="A107" s="63"/>
      <c r="B107" s="63"/>
      <c r="C107" s="63"/>
    </row>
    <row r="108" spans="1:3" s="55" customFormat="1" x14ac:dyDescent="0.2">
      <c r="A108" s="63"/>
      <c r="B108" s="63"/>
      <c r="C108" s="63"/>
    </row>
    <row r="109" spans="1:3" s="55" customFormat="1" x14ac:dyDescent="0.2">
      <c r="A109" s="63"/>
      <c r="B109" s="63"/>
      <c r="C109" s="63"/>
    </row>
    <row r="110" spans="1:3" s="55" customFormat="1" x14ac:dyDescent="0.2">
      <c r="A110" s="63"/>
      <c r="B110" s="63"/>
      <c r="C110" s="63"/>
    </row>
    <row r="111" spans="1:3" s="55" customFormat="1" x14ac:dyDescent="0.2">
      <c r="A111" s="63"/>
      <c r="B111" s="63"/>
      <c r="C111" s="63"/>
    </row>
    <row r="112" spans="1:3" s="55" customFormat="1" x14ac:dyDescent="0.2">
      <c r="A112" s="63"/>
      <c r="B112" s="63"/>
      <c r="C112" s="63"/>
    </row>
    <row r="113" spans="1:3" s="55" customFormat="1" x14ac:dyDescent="0.2">
      <c r="A113" s="63"/>
      <c r="B113" s="63"/>
      <c r="C113" s="63"/>
    </row>
    <row r="114" spans="1:3" s="55" customFormat="1" x14ac:dyDescent="0.2">
      <c r="A114" s="63"/>
      <c r="B114" s="63"/>
      <c r="C114" s="63"/>
    </row>
    <row r="115" spans="1:3" s="55" customFormat="1" x14ac:dyDescent="0.2">
      <c r="A115" s="63"/>
      <c r="B115" s="63"/>
      <c r="C115" s="63"/>
    </row>
    <row r="116" spans="1:3" s="55" customFormat="1" x14ac:dyDescent="0.2">
      <c r="A116" s="63"/>
      <c r="B116" s="63"/>
      <c r="C116" s="63"/>
    </row>
    <row r="117" spans="1:3" s="55" customFormat="1" x14ac:dyDescent="0.2">
      <c r="A117" s="63"/>
      <c r="B117" s="63"/>
      <c r="C117" s="63"/>
    </row>
    <row r="118" spans="1:3" s="55" customFormat="1" x14ac:dyDescent="0.2">
      <c r="A118" s="63"/>
      <c r="B118" s="63"/>
      <c r="C118" s="63"/>
    </row>
    <row r="119" spans="1:3" s="55" customFormat="1" x14ac:dyDescent="0.2">
      <c r="A119" s="63"/>
      <c r="B119" s="63"/>
      <c r="C119" s="63"/>
    </row>
    <row r="120" spans="1:3" s="55" customFormat="1" x14ac:dyDescent="0.2">
      <c r="A120" s="63"/>
      <c r="B120" s="63"/>
      <c r="C120" s="63"/>
    </row>
    <row r="121" spans="1:3" s="55" customFormat="1" x14ac:dyDescent="0.2">
      <c r="A121" s="63"/>
      <c r="B121" s="63"/>
      <c r="C121" s="63"/>
    </row>
    <row r="122" spans="1:3" s="55" customFormat="1" x14ac:dyDescent="0.2">
      <c r="A122" s="63"/>
      <c r="B122" s="63"/>
      <c r="C122" s="63"/>
    </row>
    <row r="123" spans="1:3" s="55" customFormat="1" x14ac:dyDescent="0.2">
      <c r="A123" s="63"/>
      <c r="B123" s="63"/>
      <c r="C123" s="63"/>
    </row>
    <row r="124" spans="1:3" s="55" customFormat="1" x14ac:dyDescent="0.2">
      <c r="A124" s="63"/>
      <c r="B124" s="63"/>
      <c r="C124" s="63"/>
    </row>
    <row r="125" spans="1:3" s="55" customFormat="1" x14ac:dyDescent="0.2">
      <c r="A125" s="63"/>
      <c r="B125" s="63"/>
      <c r="C125" s="63"/>
    </row>
    <row r="126" spans="1:3" s="55" customFormat="1" x14ac:dyDescent="0.2">
      <c r="A126" s="63"/>
      <c r="B126" s="63"/>
      <c r="C126" s="63"/>
    </row>
    <row r="127" spans="1:3" s="55" customFormat="1" x14ac:dyDescent="0.2">
      <c r="A127" s="63"/>
      <c r="B127" s="63"/>
      <c r="C127" s="63"/>
    </row>
    <row r="128" spans="1:3" s="55" customFormat="1" x14ac:dyDescent="0.2">
      <c r="A128" s="63"/>
      <c r="B128" s="63"/>
      <c r="C128" s="63"/>
    </row>
    <row r="129" spans="1:3" s="55" customFormat="1" x14ac:dyDescent="0.2">
      <c r="A129" s="63"/>
      <c r="B129" s="63"/>
      <c r="C129" s="63"/>
    </row>
    <row r="130" spans="1:3" s="55" customFormat="1" x14ac:dyDescent="0.2">
      <c r="A130" s="63"/>
      <c r="B130" s="63"/>
      <c r="C130" s="63"/>
    </row>
    <row r="131" spans="1:3" s="55" customFormat="1" x14ac:dyDescent="0.2">
      <c r="A131" s="63"/>
      <c r="B131" s="63"/>
      <c r="C131" s="63"/>
    </row>
    <row r="132" spans="1:3" s="55" customFormat="1" x14ac:dyDescent="0.2">
      <c r="A132" s="63"/>
      <c r="B132" s="63"/>
      <c r="C132" s="63"/>
    </row>
    <row r="133" spans="1:3" s="55" customFormat="1" x14ac:dyDescent="0.2">
      <c r="A133" s="63"/>
      <c r="B133" s="63"/>
      <c r="C133" s="63"/>
    </row>
    <row r="134" spans="1:3" s="55" customFormat="1" x14ac:dyDescent="0.2">
      <c r="A134" s="63"/>
      <c r="B134" s="63"/>
      <c r="C134" s="63"/>
    </row>
    <row r="135" spans="1:3" s="55" customFormat="1" x14ac:dyDescent="0.2">
      <c r="A135" s="63"/>
      <c r="B135" s="63"/>
      <c r="C135" s="63"/>
    </row>
    <row r="136" spans="1:3" s="55" customFormat="1" x14ac:dyDescent="0.2">
      <c r="A136" s="63"/>
      <c r="B136" s="63"/>
      <c r="C136" s="63"/>
    </row>
    <row r="137" spans="1:3" s="55" customFormat="1" x14ac:dyDescent="0.2">
      <c r="A137" s="63"/>
      <c r="B137" s="63"/>
      <c r="C137" s="63"/>
    </row>
    <row r="138" spans="1:3" s="55" customFormat="1" x14ac:dyDescent="0.2">
      <c r="A138" s="63"/>
      <c r="B138" s="63"/>
      <c r="C138" s="63"/>
    </row>
    <row r="139" spans="1:3" s="55" customFormat="1" x14ac:dyDescent="0.2">
      <c r="A139" s="63"/>
      <c r="B139" s="63"/>
      <c r="C139" s="63"/>
    </row>
    <row r="140" spans="1:3" s="55" customFormat="1" x14ac:dyDescent="0.2">
      <c r="A140" s="63"/>
      <c r="B140" s="63"/>
      <c r="C140" s="63"/>
    </row>
    <row r="141" spans="1:3" s="55" customFormat="1" x14ac:dyDescent="0.2">
      <c r="A141" s="63"/>
      <c r="B141" s="63"/>
      <c r="C141" s="63"/>
    </row>
    <row r="142" spans="1:3" s="55" customFormat="1" x14ac:dyDescent="0.2">
      <c r="A142" s="63"/>
      <c r="B142" s="63"/>
      <c r="C142" s="63"/>
    </row>
    <row r="143" spans="1:3" s="55" customFormat="1" x14ac:dyDescent="0.2">
      <c r="A143" s="63"/>
      <c r="B143" s="63"/>
      <c r="C143" s="63"/>
    </row>
    <row r="144" spans="1:3" s="55" customFormat="1" x14ac:dyDescent="0.2">
      <c r="A144" s="63"/>
      <c r="B144" s="63"/>
      <c r="C144" s="63"/>
    </row>
    <row r="145" spans="1:3" s="55" customFormat="1" x14ac:dyDescent="0.2">
      <c r="A145" s="63"/>
      <c r="B145" s="63"/>
      <c r="C145" s="63"/>
    </row>
    <row r="146" spans="1:3" s="55" customFormat="1" x14ac:dyDescent="0.2">
      <c r="A146" s="63"/>
      <c r="B146" s="63"/>
      <c r="C146" s="63"/>
    </row>
    <row r="147" spans="1:3" s="55" customFormat="1" x14ac:dyDescent="0.2">
      <c r="A147" s="63"/>
      <c r="B147" s="63"/>
      <c r="C147" s="63"/>
    </row>
    <row r="148" spans="1:3" s="55" customFormat="1" x14ac:dyDescent="0.2">
      <c r="A148" s="63"/>
      <c r="B148" s="63"/>
      <c r="C148" s="63"/>
    </row>
    <row r="149" spans="1:3" s="55" customFormat="1" x14ac:dyDescent="0.2">
      <c r="A149" s="63"/>
      <c r="B149" s="63"/>
      <c r="C149" s="63"/>
    </row>
    <row r="150" spans="1:3" s="55" customFormat="1" x14ac:dyDescent="0.2">
      <c r="A150" s="63"/>
      <c r="B150" s="63"/>
      <c r="C150" s="63"/>
    </row>
    <row r="151" spans="1:3" s="55" customFormat="1" x14ac:dyDescent="0.2">
      <c r="A151" s="63"/>
      <c r="B151" s="63"/>
      <c r="C151" s="63"/>
    </row>
    <row r="152" spans="1:3" s="55" customFormat="1" x14ac:dyDescent="0.2">
      <c r="A152" s="63"/>
      <c r="B152" s="63"/>
      <c r="C152" s="63"/>
    </row>
    <row r="153" spans="1:3" s="55" customFormat="1" x14ac:dyDescent="0.2">
      <c r="A153" s="63"/>
      <c r="B153" s="63"/>
      <c r="C153" s="63"/>
    </row>
    <row r="154" spans="1:3" s="55" customFormat="1" x14ac:dyDescent="0.2">
      <c r="A154" s="63"/>
      <c r="B154" s="63"/>
      <c r="C154" s="63"/>
    </row>
    <row r="155" spans="1:3" s="55" customFormat="1" x14ac:dyDescent="0.2">
      <c r="A155" s="63"/>
      <c r="B155" s="63"/>
      <c r="C155" s="63"/>
    </row>
    <row r="156" spans="1:3" s="55" customFormat="1" x14ac:dyDescent="0.2">
      <c r="A156" s="63"/>
      <c r="B156" s="63"/>
      <c r="C156" s="63"/>
    </row>
    <row r="157" spans="1:3" s="55" customFormat="1" x14ac:dyDescent="0.2">
      <c r="A157" s="63"/>
      <c r="B157" s="63"/>
      <c r="C157" s="63"/>
    </row>
    <row r="158" spans="1:3" s="55" customFormat="1" x14ac:dyDescent="0.2">
      <c r="A158" s="63"/>
      <c r="B158" s="63"/>
      <c r="C158" s="63"/>
    </row>
    <row r="159" spans="1:3" s="55" customFormat="1" x14ac:dyDescent="0.2">
      <c r="A159" s="63"/>
      <c r="B159" s="63"/>
      <c r="C159" s="63"/>
    </row>
    <row r="160" spans="1:3" s="55" customFormat="1" x14ac:dyDescent="0.2">
      <c r="A160" s="63"/>
      <c r="B160" s="63"/>
      <c r="C160" s="63"/>
    </row>
    <row r="161" spans="1:3" s="55" customFormat="1" x14ac:dyDescent="0.2">
      <c r="A161" s="63"/>
      <c r="B161" s="63"/>
      <c r="C161" s="63"/>
    </row>
    <row r="162" spans="1:3" s="55" customFormat="1" x14ac:dyDescent="0.2">
      <c r="A162" s="63"/>
      <c r="B162" s="63"/>
      <c r="C162" s="63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C1:S43"/>
  <sheetViews>
    <sheetView showGridLines="0" tabSelected="1" topLeftCell="A3" zoomScale="98" zoomScaleNormal="98" workbookViewId="0">
      <selection activeCell="J3" sqref="J3:K3"/>
    </sheetView>
    <sheetView workbookViewId="1"/>
  </sheetViews>
  <sheetFormatPr defaultColWidth="9.125" defaultRowHeight="14.25" x14ac:dyDescent="0.2"/>
  <cols>
    <col min="1" max="2" width="1.625" style="110" customWidth="1"/>
    <col min="3" max="3" width="2.75" style="110" customWidth="1"/>
    <col min="4" max="4" width="5.875" style="110" bestFit="1" customWidth="1"/>
    <col min="5" max="6" width="9.625" style="110" customWidth="1"/>
    <col min="7" max="17" width="9.125" style="110"/>
    <col min="18" max="18" width="11.75" style="110" customWidth="1"/>
    <col min="19" max="19" width="1.75" style="110" customWidth="1"/>
    <col min="20" max="20" width="2.75" style="110" customWidth="1"/>
    <col min="21" max="16384" width="9.125" style="110"/>
  </cols>
  <sheetData>
    <row r="1" spans="3:18" ht="7.5" customHeight="1" x14ac:dyDescent="0.2"/>
    <row r="2" spans="3:18" ht="7.5" customHeight="1" thickBot="1" x14ac:dyDescent="0.25"/>
    <row r="3" spans="3:18" ht="19.5" customHeight="1" thickBot="1" x14ac:dyDescent="0.25">
      <c r="J3" s="232" t="s">
        <v>29</v>
      </c>
      <c r="K3" s="233"/>
      <c r="L3" s="234" t="s">
        <v>221</v>
      </c>
      <c r="M3" s="235"/>
    </row>
    <row r="4" spans="3:18" ht="7.5" customHeight="1" x14ac:dyDescent="0.2"/>
    <row r="5" spans="3:18" ht="7.5" customHeight="1" x14ac:dyDescent="0.2"/>
    <row r="6" spans="3:18" ht="7.5" customHeight="1" thickBot="1" x14ac:dyDescent="0.25">
      <c r="G6" s="116"/>
    </row>
    <row r="7" spans="3:18" ht="38.25" customHeight="1" thickBot="1" x14ac:dyDescent="0.25">
      <c r="C7" s="117"/>
      <c r="D7" s="249" t="s">
        <v>252</v>
      </c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1"/>
    </row>
    <row r="8" spans="3:18" ht="29.25" customHeight="1" thickBot="1" x14ac:dyDescent="0.25">
      <c r="D8" s="232"/>
      <c r="E8" s="233"/>
      <c r="F8" s="233"/>
      <c r="G8" s="122" t="s">
        <v>204</v>
      </c>
      <c r="H8" s="253" t="s">
        <v>205</v>
      </c>
      <c r="I8" s="253"/>
      <c r="J8" s="252">
        <f>VLOOKUP($J$3,amaliati!$A$4:$CH$200,COLUMN(B4),0)</f>
        <v>0</v>
      </c>
      <c r="K8" s="252"/>
      <c r="L8" s="118" t="s">
        <v>135</v>
      </c>
      <c r="M8" s="148">
        <f>VLOOKUP($J$3,amaliati!$A$4:$CH$200,COLUMN(C4),0)</f>
        <v>0</v>
      </c>
      <c r="N8" s="149" t="s">
        <v>134</v>
      </c>
      <c r="O8" s="148">
        <f>VLOOKUP($J$3,amaliati!$A$4:$CH$200,COLUMN(D4),0)</f>
        <v>0</v>
      </c>
      <c r="P8" s="118" t="s">
        <v>133</v>
      </c>
      <c r="Q8" s="118" t="str">
        <f>J3</f>
        <v>فرشاد پاشایی</v>
      </c>
      <c r="R8" s="119" t="s">
        <v>132</v>
      </c>
    </row>
    <row r="9" spans="3:18" ht="22.5" x14ac:dyDescent="0.2">
      <c r="D9" s="221" t="s">
        <v>200</v>
      </c>
      <c r="E9" s="222"/>
      <c r="F9" s="222"/>
      <c r="G9" s="222"/>
      <c r="H9" s="222"/>
      <c r="I9" s="222"/>
      <c r="J9" s="222"/>
      <c r="K9" s="222"/>
      <c r="L9" s="222"/>
      <c r="M9" s="218" t="s">
        <v>174</v>
      </c>
      <c r="N9" s="218"/>
      <c r="O9" s="218"/>
      <c r="P9" s="238" t="s">
        <v>223</v>
      </c>
      <c r="Q9" s="239"/>
      <c r="R9" s="240"/>
    </row>
    <row r="10" spans="3:18" ht="37.5" x14ac:dyDescent="0.2">
      <c r="D10" s="194" t="s">
        <v>231</v>
      </c>
      <c r="E10" s="195"/>
      <c r="F10" s="195"/>
      <c r="G10" s="195"/>
      <c r="H10" s="195"/>
      <c r="I10" s="129" t="s">
        <v>230</v>
      </c>
      <c r="J10" s="129" t="s">
        <v>251</v>
      </c>
      <c r="K10" s="129" t="s">
        <v>250</v>
      </c>
      <c r="L10" s="219" t="s">
        <v>199</v>
      </c>
      <c r="M10" s="220" t="s">
        <v>21</v>
      </c>
      <c r="N10" s="220"/>
      <c r="O10" s="129" t="s">
        <v>137</v>
      </c>
      <c r="P10" s="236" t="s">
        <v>224</v>
      </c>
      <c r="Q10" s="220"/>
      <c r="R10" s="150" t="s">
        <v>137</v>
      </c>
    </row>
    <row r="11" spans="3:18" ht="28.5" x14ac:dyDescent="0.2">
      <c r="D11" s="192">
        <f>VLOOKUP($J$3,amaliati!$A$4:$CF$200,COLUMN(Z4)+3,0)</f>
        <v>8500</v>
      </c>
      <c r="E11" s="193"/>
      <c r="F11" s="193"/>
      <c r="G11" s="193"/>
      <c r="H11" s="193"/>
      <c r="I11" s="130">
        <f>VLOOKUP($J$3,amaliati!$A$4:$CF$200,COLUMN(C4)+3,0)</f>
        <v>604</v>
      </c>
      <c r="J11" s="131">
        <f>VLOOKUP($J$3,amaliati!$A$4:$CF$200,COLUMN(Y4)+3,0)</f>
        <v>18000</v>
      </c>
      <c r="K11" s="132">
        <f>VLOOKUP($J$3,amaliati!$A$4:$CF$200,COLUMN(B4)+3,0)</f>
        <v>145</v>
      </c>
      <c r="L11" s="219"/>
      <c r="M11" s="193">
        <f>G19*D19</f>
        <v>225000</v>
      </c>
      <c r="N11" s="193"/>
      <c r="O11" s="146" t="s">
        <v>198</v>
      </c>
      <c r="P11" s="241">
        <f>K11*J11+I11*D11</f>
        <v>7744000</v>
      </c>
      <c r="Q11" s="217"/>
      <c r="R11" s="151" t="s">
        <v>176</v>
      </c>
    </row>
    <row r="12" spans="3:18" ht="16.5" customHeight="1" x14ac:dyDescent="0.2">
      <c r="D12" s="194" t="s">
        <v>152</v>
      </c>
      <c r="E12" s="195"/>
      <c r="F12" s="195"/>
      <c r="G12" s="195"/>
      <c r="H12" s="195"/>
      <c r="I12" s="195"/>
      <c r="J12" s="220" t="s">
        <v>229</v>
      </c>
      <c r="K12" s="220"/>
      <c r="L12" s="219" t="s">
        <v>222</v>
      </c>
      <c r="M12" s="193">
        <f>D23*E23</f>
        <v>0</v>
      </c>
      <c r="N12" s="193"/>
      <c r="O12" s="147" t="s">
        <v>225</v>
      </c>
      <c r="P12" s="237">
        <f>J13*D13</f>
        <v>2247000</v>
      </c>
      <c r="Q12" s="193"/>
      <c r="R12" s="152" t="s">
        <v>222</v>
      </c>
    </row>
    <row r="13" spans="3:18" ht="16.5" customHeight="1" x14ac:dyDescent="0.2">
      <c r="D13" s="196">
        <f>VLOOKUP($J$3,amaliati!$A$4:$CF$200,COLUMN(AA4)+3,0)</f>
        <v>3000</v>
      </c>
      <c r="E13" s="197"/>
      <c r="F13" s="197"/>
      <c r="G13" s="197"/>
      <c r="H13" s="197"/>
      <c r="I13" s="197"/>
      <c r="J13" s="197">
        <f>VLOOKUP($J$3,amaliati!$A$4:$CF$200,COLUMN(D4)+3,0)</f>
        <v>749</v>
      </c>
      <c r="K13" s="197"/>
      <c r="L13" s="219"/>
      <c r="M13" s="193">
        <f>VLOOKUP($J$3,amaliati!$A$4:$CF$200,COLUMN(BW4)+3,0)</f>
        <v>0</v>
      </c>
      <c r="N13" s="193"/>
      <c r="O13" s="147" t="s">
        <v>226</v>
      </c>
      <c r="P13" s="241">
        <f>D15*G15+I15</f>
        <v>7364544</v>
      </c>
      <c r="Q13" s="217"/>
      <c r="R13" s="152" t="s">
        <v>173</v>
      </c>
    </row>
    <row r="14" spans="3:18" ht="18.75" x14ac:dyDescent="0.2">
      <c r="C14" s="116"/>
      <c r="D14" s="198" t="s">
        <v>152</v>
      </c>
      <c r="E14" s="198"/>
      <c r="F14" s="198"/>
      <c r="G14" s="198" t="s">
        <v>248</v>
      </c>
      <c r="H14" s="198"/>
      <c r="I14" s="198" t="s">
        <v>247</v>
      </c>
      <c r="J14" s="198"/>
      <c r="K14" s="155" t="s">
        <v>144</v>
      </c>
      <c r="L14" s="219" t="s">
        <v>173</v>
      </c>
      <c r="M14" s="197">
        <f>IF(N24&gt;2000000,(N24-2000000)*10%,0)</f>
        <v>2691678.4000000004</v>
      </c>
      <c r="N14" s="197"/>
      <c r="O14" s="146" t="s">
        <v>227</v>
      </c>
      <c r="P14" s="237">
        <f>J17*D17</f>
        <v>0</v>
      </c>
      <c r="Q14" s="193"/>
      <c r="R14" s="151" t="s">
        <v>15</v>
      </c>
    </row>
    <row r="15" spans="3:18" x14ac:dyDescent="0.2">
      <c r="C15" s="116"/>
      <c r="D15" s="199">
        <f>VLOOKUP($J$3,amaliati!$A$4:$CF$200,COLUMN(AT4)+3,0)</f>
        <v>100000</v>
      </c>
      <c r="E15" s="200"/>
      <c r="F15" s="200"/>
      <c r="G15" s="200">
        <f>VLOOKUP($J$3,amaliati!$A$4:$CF$200,COLUMN(BS4)+3,0)</f>
        <v>0</v>
      </c>
      <c r="H15" s="200"/>
      <c r="I15" s="200">
        <f>SUM(VLOOKUP($J$3,amaliati!$A$4:$CF$200,COLUMN(AW44)+3,0),VLOOKUP($J$3,amaliati!$A$4:$CF$200,COLUMN(AX4)+3,0))*VLOOKUP($J$3,amaliati!$A$4:$CF$200,COLUMN(E4)+3,0)</f>
        <v>7364544</v>
      </c>
      <c r="J15" s="200"/>
      <c r="K15" s="133" t="str">
        <f>VLOOKUP($J$3,amaliati!$A$4:$CF$200,COLUMN(E4)+3,0)</f>
        <v>0.9510</v>
      </c>
      <c r="L15" s="219"/>
      <c r="M15" s="193">
        <f>SUM(M11:N14)</f>
        <v>2916678.4000000004</v>
      </c>
      <c r="N15" s="193"/>
      <c r="O15" s="147" t="s">
        <v>228</v>
      </c>
      <c r="P15" s="237">
        <f>K19*J19+I19*H19-G19*D19</f>
        <v>-75000</v>
      </c>
      <c r="Q15" s="193"/>
      <c r="R15" s="152" t="s">
        <v>4</v>
      </c>
    </row>
    <row r="16" spans="3:18" ht="19.5" customHeight="1" x14ac:dyDescent="0.2">
      <c r="C16" s="116"/>
      <c r="D16" s="194" t="s">
        <v>152</v>
      </c>
      <c r="E16" s="195"/>
      <c r="F16" s="195"/>
      <c r="G16" s="195"/>
      <c r="H16" s="195"/>
      <c r="I16" s="195"/>
      <c r="J16" s="220" t="s">
        <v>20</v>
      </c>
      <c r="K16" s="220"/>
      <c r="L16" s="224" t="s">
        <v>15</v>
      </c>
      <c r="M16" s="55"/>
      <c r="N16" s="55"/>
      <c r="O16" s="55"/>
      <c r="P16" s="217">
        <f>H21*D21</f>
        <v>0</v>
      </c>
      <c r="Q16" s="217"/>
      <c r="R16" s="151" t="s">
        <v>24</v>
      </c>
    </row>
    <row r="17" spans="3:19" ht="15.75" customHeight="1" x14ac:dyDescent="0.2">
      <c r="C17" s="116"/>
      <c r="D17" s="210">
        <f>VLOOKUP($J$3,amaliati!$A$4:$CF$200,COLUMN(AC4)+3,0)</f>
        <v>12000</v>
      </c>
      <c r="E17" s="211"/>
      <c r="F17" s="211"/>
      <c r="G17" s="211"/>
      <c r="H17" s="211"/>
      <c r="I17" s="211"/>
      <c r="J17" s="211">
        <f>VLOOKUP($J$3,amaliati!$A$4:$CF$200,COLUMN(F4)+3,0)</f>
        <v>0</v>
      </c>
      <c r="K17" s="211"/>
      <c r="L17" s="224"/>
      <c r="M17" s="55"/>
      <c r="N17" s="55"/>
      <c r="O17" s="55"/>
      <c r="P17" s="217">
        <f>K23*J23+I23*H23+G23*F23-E23*D23</f>
        <v>2700000</v>
      </c>
      <c r="Q17" s="217"/>
      <c r="R17" s="152" t="s">
        <v>5</v>
      </c>
    </row>
    <row r="18" spans="3:19" ht="27" customHeight="1" x14ac:dyDescent="0.2">
      <c r="C18" s="116"/>
      <c r="D18" s="212" t="s">
        <v>236</v>
      </c>
      <c r="E18" s="213"/>
      <c r="F18" s="213"/>
      <c r="G18" s="134" t="s">
        <v>249</v>
      </c>
      <c r="H18" s="135" t="s">
        <v>235</v>
      </c>
      <c r="I18" s="135" t="s">
        <v>234</v>
      </c>
      <c r="J18" s="129" t="s">
        <v>233</v>
      </c>
      <c r="K18" s="129" t="s">
        <v>232</v>
      </c>
      <c r="L18" s="223" t="s">
        <v>4</v>
      </c>
      <c r="M18" s="55"/>
      <c r="N18" s="55"/>
      <c r="O18" s="55"/>
      <c r="P18" s="217">
        <f>K25*I25+H25*G25+F25*D25</f>
        <v>1600000</v>
      </c>
      <c r="Q18" s="217"/>
      <c r="R18" s="151" t="s">
        <v>7</v>
      </c>
    </row>
    <row r="19" spans="3:19" ht="16.5" customHeight="1" x14ac:dyDescent="0.2">
      <c r="D19" s="199">
        <f>VLOOKUP($J$3,amaliati!$A$4:$CF$200,COLUMN(I4)+3,0)</f>
        <v>15</v>
      </c>
      <c r="E19" s="200"/>
      <c r="F19" s="200"/>
      <c r="G19" s="131">
        <f>-VLOOKUP($J$3,amaliati!$A$4:$CF$200,COLUMN(AF4)+3,0)</f>
        <v>15000</v>
      </c>
      <c r="H19" s="131">
        <f>VLOOKUP($J$3,amaliati!$A$4:$CF$200,COLUMN(AE4)+3,0)</f>
        <v>20000</v>
      </c>
      <c r="I19" s="131">
        <f>VLOOKUP($J$3,amaliati!$A$4:$CF$200,COLUMN(H4)+3,0)</f>
        <v>0</v>
      </c>
      <c r="J19" s="131">
        <f>VLOOKUP($J$3,amaliati!$A$4:$CF$200,COLUMN(AD4)+3,0)</f>
        <v>25000</v>
      </c>
      <c r="K19" s="136">
        <f>VLOOKUP($J$3,amaliati!$A$4:$CF$200,COLUMN(G4)+3,0)</f>
        <v>6</v>
      </c>
      <c r="L19" s="223"/>
      <c r="M19" s="55"/>
      <c r="N19" s="55"/>
      <c r="O19" s="55"/>
      <c r="P19" s="193">
        <f>H27*D27</f>
        <v>4261240</v>
      </c>
      <c r="Q19" s="193"/>
      <c r="R19" s="151" t="s">
        <v>113</v>
      </c>
    </row>
    <row r="20" spans="3:19" ht="29.25" customHeight="1" x14ac:dyDescent="0.2">
      <c r="D20" s="194" t="s">
        <v>152</v>
      </c>
      <c r="E20" s="195"/>
      <c r="F20" s="195"/>
      <c r="G20" s="195"/>
      <c r="H20" s="195" t="s">
        <v>20</v>
      </c>
      <c r="I20" s="195"/>
      <c r="J20" s="195"/>
      <c r="K20" s="195"/>
      <c r="L20" s="223" t="s">
        <v>24</v>
      </c>
      <c r="M20" s="55"/>
      <c r="N20" s="55"/>
      <c r="O20" s="55"/>
      <c r="P20" s="217">
        <v>2700000</v>
      </c>
      <c r="Q20" s="217"/>
      <c r="R20" s="151" t="s">
        <v>112</v>
      </c>
    </row>
    <row r="21" spans="3:19" ht="16.5" customHeight="1" x14ac:dyDescent="0.2">
      <c r="D21" s="199">
        <f>VLOOKUP($J$3,amaliati!$A$4:$CF$200,COLUMN(AG4)+3,0)</f>
        <v>20000</v>
      </c>
      <c r="E21" s="200"/>
      <c r="F21" s="200"/>
      <c r="G21" s="200"/>
      <c r="H21" s="254">
        <f>VLOOKUP($J$3,amaliati!$A$4:$CF$200,COLUMN(J4)+3,0)</f>
        <v>0</v>
      </c>
      <c r="I21" s="254"/>
      <c r="J21" s="254"/>
      <c r="K21" s="254"/>
      <c r="L21" s="223"/>
      <c r="M21" s="55"/>
      <c r="N21" s="55"/>
      <c r="O21" s="55"/>
      <c r="P21" s="217">
        <f>K29*J29+I29*H29+G29*F29-E29*D29</f>
        <v>375000</v>
      </c>
      <c r="Q21" s="217"/>
      <c r="R21" s="151" t="s">
        <v>6</v>
      </c>
    </row>
    <row r="22" spans="3:19" ht="31.5" customHeight="1" thickBot="1" x14ac:dyDescent="0.25">
      <c r="D22" s="153" t="s">
        <v>243</v>
      </c>
      <c r="E22" s="129" t="s">
        <v>242</v>
      </c>
      <c r="F22" s="129" t="s">
        <v>239</v>
      </c>
      <c r="G22" s="129" t="s">
        <v>236</v>
      </c>
      <c r="H22" s="129" t="s">
        <v>238</v>
      </c>
      <c r="I22" s="137" t="s">
        <v>234</v>
      </c>
      <c r="J22" s="129" t="s">
        <v>237</v>
      </c>
      <c r="K22" s="129" t="s">
        <v>232</v>
      </c>
      <c r="L22" s="223" t="s">
        <v>5</v>
      </c>
      <c r="M22" s="55"/>
      <c r="N22" s="55"/>
      <c r="O22" s="55"/>
      <c r="P22" s="143"/>
      <c r="Q22" s="144"/>
      <c r="R22" s="145"/>
      <c r="S22" s="116"/>
    </row>
    <row r="23" spans="3:19" ht="15.75" customHeight="1" thickBot="1" x14ac:dyDescent="0.25">
      <c r="D23" s="154">
        <f>-VLOOKUP($J$3,amaliati!$A$4:$CF$200,COLUMN(AK4)+3,0)</f>
        <v>15000</v>
      </c>
      <c r="E23" s="133">
        <f>VLOOKUP($J$3,amaliati!$A$4:$CF$200,COLUMN(N4)+3,0)</f>
        <v>0</v>
      </c>
      <c r="F23" s="133">
        <f>VLOOKUP($J$3,amaliati!$A$4:$CF$200,COLUMN(AJ4)+3,0)</f>
        <v>25000</v>
      </c>
      <c r="G23" s="138">
        <f>VLOOKUP($J$3,amaliati!$A$4:$CF$200,COLUMN(M4)+3,0)</f>
        <v>0</v>
      </c>
      <c r="H23" s="138">
        <f>VLOOKUP($J$3,amaliati!$A$4:$CF$200,COLUMN(AL4)+3,0)</f>
        <v>25000</v>
      </c>
      <c r="I23" s="138">
        <f>VLOOKUP($J$3,amaliati!$A$4:$CF$200,COLUMN(L4)+3,0)</f>
        <v>0</v>
      </c>
      <c r="J23" s="138">
        <f>VLOOKUP($J$3,amaliati!$A$4:$CF$200,COLUMN(AH4)+3,0)</f>
        <v>45000</v>
      </c>
      <c r="K23" s="138">
        <f>VLOOKUP($J$3,amaliati!$A$4:$CF$200,COLUMN(K4)+3,0)</f>
        <v>60</v>
      </c>
      <c r="L23" s="223"/>
      <c r="M23" s="55"/>
      <c r="N23" s="201" t="s">
        <v>182</v>
      </c>
      <c r="O23" s="202"/>
      <c r="P23" s="202"/>
      <c r="Q23" s="202"/>
      <c r="R23" s="203"/>
    </row>
    <row r="24" spans="3:19" ht="20.25" customHeight="1" thickBot="1" x14ac:dyDescent="0.25">
      <c r="D24" s="194" t="s">
        <v>152</v>
      </c>
      <c r="E24" s="195"/>
      <c r="F24" s="129" t="s">
        <v>241</v>
      </c>
      <c r="G24" s="139" t="s">
        <v>152</v>
      </c>
      <c r="H24" s="129" t="s">
        <v>240</v>
      </c>
      <c r="I24" s="195" t="s">
        <v>152</v>
      </c>
      <c r="J24" s="195"/>
      <c r="K24" s="129" t="s">
        <v>2</v>
      </c>
      <c r="L24" s="140" t="s">
        <v>7</v>
      </c>
      <c r="M24" s="55"/>
      <c r="N24" s="225">
        <f>SUM(P11:Q21)</f>
        <v>28916784</v>
      </c>
      <c r="O24" s="226"/>
      <c r="P24" s="227" t="s">
        <v>183</v>
      </c>
      <c r="Q24" s="228"/>
      <c r="R24" s="229"/>
    </row>
    <row r="25" spans="3:19" ht="15.75" customHeight="1" thickBot="1" x14ac:dyDescent="0.25">
      <c r="D25" s="199">
        <f>VLOOKUP($J$3,amaliati!$A$4:$CF$200,COLUMN(AR4)+3,0)</f>
        <v>450000</v>
      </c>
      <c r="E25" s="200"/>
      <c r="F25" s="133">
        <f>VLOOKUP($J$3,amaliati!$A$4:$CF$200,COLUMN(U4)+3,0)</f>
        <v>2</v>
      </c>
      <c r="G25" s="141">
        <f>VLOOKUP($J$3,amaliati!$A$4:$CF$200,COLUMN(AQ4)+3,0)</f>
        <v>300000</v>
      </c>
      <c r="H25" s="142">
        <f>VLOOKUP($J$3,amaliati!$A$4:$CF$200,COLUMN(T4)+3,0)</f>
        <v>2</v>
      </c>
      <c r="I25" s="254">
        <f>VLOOKUP($J$3,amaliati!$A$4:$CF$200,COLUMN(AP4)+3,0)</f>
        <v>100000</v>
      </c>
      <c r="J25" s="254"/>
      <c r="K25" s="138">
        <f>VLOOKUP($J$3,amaliati!$A$4:$CF$200,COLUMN(S4)+3,0)</f>
        <v>1</v>
      </c>
      <c r="L25" s="140"/>
      <c r="M25" s="55"/>
      <c r="N25" s="225">
        <f>SUM(M11:N15)</f>
        <v>5833356.8000000007</v>
      </c>
      <c r="O25" s="226"/>
      <c r="P25" s="227" t="s">
        <v>184</v>
      </c>
      <c r="Q25" s="228"/>
      <c r="R25" s="229"/>
    </row>
    <row r="26" spans="3:19" ht="15.75" customHeight="1" thickBot="1" x14ac:dyDescent="0.25">
      <c r="D26" s="194" t="s">
        <v>152</v>
      </c>
      <c r="E26" s="195"/>
      <c r="F26" s="195"/>
      <c r="G26" s="195"/>
      <c r="H26" s="195" t="s">
        <v>20</v>
      </c>
      <c r="I26" s="195"/>
      <c r="J26" s="195"/>
      <c r="K26" s="195"/>
      <c r="L26" s="223" t="s">
        <v>113</v>
      </c>
      <c r="M26" s="55"/>
      <c r="N26" s="225">
        <f>VLOOKUP($J$3,amaliati!$A$4:$CH$200,COLUMN(CB4),0)</f>
        <v>777650</v>
      </c>
      <c r="O26" s="226"/>
      <c r="P26" s="227" t="s">
        <v>191</v>
      </c>
      <c r="Q26" s="228"/>
      <c r="R26" s="229"/>
    </row>
    <row r="27" spans="3:19" ht="16.5" customHeight="1" thickBot="1" x14ac:dyDescent="0.25">
      <c r="D27" s="199">
        <f>VLOOKUP($J$3,amaliati!$A$4:$CF$200,COLUMN(AS4)+3,0)</f>
        <v>20</v>
      </c>
      <c r="E27" s="200"/>
      <c r="F27" s="200"/>
      <c r="G27" s="200"/>
      <c r="H27" s="254">
        <f>VLOOKUP($J$3,amaliati!$A$4:$CF$200,COLUMN(V4)+3,0)</f>
        <v>213062</v>
      </c>
      <c r="I27" s="254"/>
      <c r="J27" s="254"/>
      <c r="K27" s="254"/>
      <c r="L27" s="223"/>
      <c r="M27" s="55"/>
      <c r="N27" s="225">
        <f>VLOOKUP($J$3,amaliati!$A$4:$CH$200,COLUMN(CA4),0)</f>
        <v>0</v>
      </c>
      <c r="O27" s="226"/>
      <c r="P27" s="227" t="s">
        <v>195</v>
      </c>
      <c r="Q27" s="228"/>
      <c r="R27" s="229"/>
    </row>
    <row r="28" spans="3:19" ht="16.5" customHeight="1" thickBot="1" x14ac:dyDescent="0.25">
      <c r="D28" s="153" t="s">
        <v>243</v>
      </c>
      <c r="E28" s="129" t="s">
        <v>242</v>
      </c>
      <c r="F28" s="129" t="s">
        <v>239</v>
      </c>
      <c r="G28" s="129" t="s">
        <v>236</v>
      </c>
      <c r="H28" s="129" t="s">
        <v>238</v>
      </c>
      <c r="I28" s="129" t="s">
        <v>234</v>
      </c>
      <c r="J28" s="129" t="s">
        <v>237</v>
      </c>
      <c r="K28" s="129" t="s">
        <v>232</v>
      </c>
      <c r="L28" s="223" t="s">
        <v>6</v>
      </c>
      <c r="M28" s="55"/>
      <c r="N28" s="230">
        <f>VLOOKUP($J$3,amaliati!$A$4:$CH$200,COLUMN(CD4),0)</f>
        <v>0</v>
      </c>
      <c r="O28" s="231"/>
      <c r="P28" s="227" t="s">
        <v>185</v>
      </c>
      <c r="Q28" s="228"/>
      <c r="R28" s="229"/>
    </row>
    <row r="29" spans="3:19" ht="16.5" customHeight="1" thickBot="1" x14ac:dyDescent="0.25">
      <c r="D29" s="154">
        <f>-VLOOKUP($J$3,amaliati!$A$4:$CF$200,COLUMN(AO4)+3,0)</f>
        <v>15000</v>
      </c>
      <c r="E29" s="133">
        <f>VLOOKUP($J$3,amaliati!$A$4:$CF$200,COLUMN(R4)+3,0)</f>
        <v>0</v>
      </c>
      <c r="F29" s="133">
        <f>VLOOKUP($J$3,amaliati!$A$4:$CF$200,COLUMN(AN4)+3,0)</f>
        <v>15000</v>
      </c>
      <c r="G29" s="138">
        <f>VLOOKUP($J$3,amaliati!$A$4:$CF$200,COLUMN(Q4)+3,0)</f>
        <v>0</v>
      </c>
      <c r="H29" s="138">
        <f>VLOOKUP($J$3,amaliati!$A$4:$CF$200,COLUMN(AM4)+3,0)</f>
        <v>20000</v>
      </c>
      <c r="I29" s="138">
        <f>VLOOKUP($J$3,amaliati!$A$4:$CF$200,COLUMN(P4)+3,0)</f>
        <v>0</v>
      </c>
      <c r="J29" s="138">
        <f>VLOOKUP($J$3,amaliati!$A$4:$CF$200,COLUMN(AL4)+3,0)</f>
        <v>25000</v>
      </c>
      <c r="K29" s="138">
        <f>VLOOKUP($J$3,amaliati!$A$4:$CF$200,COLUMN(O4)+3,0)</f>
        <v>15</v>
      </c>
      <c r="L29" s="223"/>
      <c r="M29" s="55"/>
      <c r="N29" s="225">
        <f>N24--N25-N26-N27-N28</f>
        <v>33972490.799999997</v>
      </c>
      <c r="O29" s="226"/>
      <c r="P29" s="227" t="s">
        <v>220</v>
      </c>
      <c r="Q29" s="228"/>
      <c r="R29" s="229"/>
    </row>
    <row r="30" spans="3:19" ht="4.5" customHeight="1" x14ac:dyDescent="0.2">
      <c r="D30" s="244"/>
      <c r="E30" s="245"/>
      <c r="F30" s="245"/>
      <c r="G30" s="245"/>
      <c r="H30" s="245"/>
      <c r="I30" s="245"/>
      <c r="J30" s="245"/>
      <c r="K30" s="245"/>
      <c r="L30" s="245"/>
      <c r="M30" s="55"/>
      <c r="N30" s="55"/>
      <c r="O30" s="55"/>
      <c r="P30" s="55"/>
      <c r="Q30" s="55"/>
      <c r="R30" s="123"/>
    </row>
    <row r="31" spans="3:19" ht="4.5" customHeight="1" x14ac:dyDescent="0.2">
      <c r="D31" s="244"/>
      <c r="E31" s="245"/>
      <c r="F31" s="245"/>
      <c r="G31" s="245"/>
      <c r="H31" s="245"/>
      <c r="I31" s="245"/>
      <c r="J31" s="245"/>
      <c r="K31" s="245"/>
      <c r="L31" s="245"/>
      <c r="M31" s="55"/>
      <c r="N31" s="55"/>
      <c r="O31" s="55"/>
      <c r="P31" s="55"/>
      <c r="Q31" s="55"/>
      <c r="R31" s="123"/>
    </row>
    <row r="32" spans="3:19" ht="4.5" customHeight="1" x14ac:dyDescent="0.2">
      <c r="D32" s="244"/>
      <c r="E32" s="245"/>
      <c r="F32" s="245"/>
      <c r="G32" s="245"/>
      <c r="H32" s="245"/>
      <c r="I32" s="245"/>
      <c r="J32" s="245"/>
      <c r="K32" s="245"/>
      <c r="L32" s="245"/>
      <c r="M32" s="55"/>
      <c r="N32" s="55"/>
      <c r="O32" s="55"/>
      <c r="P32" s="55"/>
      <c r="Q32" s="55"/>
      <c r="R32" s="123"/>
    </row>
    <row r="33" spans="4:18" ht="4.5" customHeight="1" x14ac:dyDescent="0.2">
      <c r="D33" s="244"/>
      <c r="E33" s="245"/>
      <c r="F33" s="245"/>
      <c r="G33" s="245"/>
      <c r="H33" s="245"/>
      <c r="I33" s="245"/>
      <c r="J33" s="245"/>
      <c r="K33" s="245"/>
      <c r="L33" s="245"/>
      <c r="M33" s="55"/>
      <c r="N33" s="55"/>
      <c r="O33" s="55"/>
      <c r="P33" s="55"/>
      <c r="Q33" s="55"/>
      <c r="R33" s="123"/>
    </row>
    <row r="34" spans="4:18" ht="15" thickBot="1" x14ac:dyDescent="0.25">
      <c r="D34" s="124"/>
      <c r="E34" s="120"/>
      <c r="F34" s="120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123"/>
    </row>
    <row r="35" spans="4:18" ht="15" customHeight="1" x14ac:dyDescent="0.2">
      <c r="D35" s="124"/>
      <c r="E35" s="214" t="s">
        <v>171</v>
      </c>
      <c r="F35" s="215"/>
      <c r="G35" s="215"/>
      <c r="H35" s="215"/>
      <c r="I35" s="215"/>
      <c r="J35" s="215"/>
      <c r="K35" s="215"/>
      <c r="L35" s="216"/>
      <c r="M35" s="55"/>
      <c r="N35" s="55"/>
      <c r="O35" s="55"/>
      <c r="P35" s="55"/>
      <c r="Q35" s="55"/>
      <c r="R35" s="123"/>
    </row>
    <row r="36" spans="4:18" ht="94.5" customHeight="1" x14ac:dyDescent="0.2">
      <c r="D36" s="124"/>
      <c r="E36" s="204" t="s">
        <v>217</v>
      </c>
      <c r="F36" s="205"/>
      <c r="G36" s="205"/>
      <c r="H36" s="205"/>
      <c r="I36" s="205"/>
      <c r="J36" s="205"/>
      <c r="K36" s="205"/>
      <c r="L36" s="206"/>
      <c r="M36" s="55"/>
      <c r="N36" s="55"/>
      <c r="O36" s="55"/>
      <c r="P36" s="55"/>
      <c r="Q36" s="55"/>
      <c r="R36" s="123"/>
    </row>
    <row r="37" spans="4:18" ht="27" customHeight="1" x14ac:dyDescent="0.2">
      <c r="D37" s="124"/>
      <c r="E37" s="207" t="s">
        <v>218</v>
      </c>
      <c r="F37" s="208"/>
      <c r="G37" s="208"/>
      <c r="H37" s="208"/>
      <c r="I37" s="208"/>
      <c r="J37" s="208"/>
      <c r="K37" s="208"/>
      <c r="L37" s="209"/>
      <c r="M37" s="55"/>
      <c r="N37" s="55"/>
      <c r="O37" s="55"/>
      <c r="P37" s="55"/>
      <c r="Q37" s="55"/>
      <c r="R37" s="123"/>
    </row>
    <row r="38" spans="4:18" ht="15" customHeight="1" thickBot="1" x14ac:dyDescent="0.25">
      <c r="D38" s="124"/>
      <c r="E38" s="246" t="s">
        <v>219</v>
      </c>
      <c r="F38" s="247"/>
      <c r="G38" s="247"/>
      <c r="H38" s="247"/>
      <c r="I38" s="247"/>
      <c r="J38" s="247"/>
      <c r="K38" s="247"/>
      <c r="L38" s="248"/>
      <c r="M38" s="55"/>
      <c r="N38" s="55"/>
      <c r="O38" s="55"/>
      <c r="P38" s="55"/>
      <c r="Q38" s="55"/>
      <c r="R38" s="123"/>
    </row>
    <row r="39" spans="4:18" ht="15" thickBot="1" x14ac:dyDescent="0.25">
      <c r="D39" s="125"/>
      <c r="E39" s="121"/>
      <c r="F39" s="121"/>
      <c r="G39" s="243"/>
      <c r="H39" s="243"/>
      <c r="I39" s="243"/>
      <c r="J39" s="243"/>
      <c r="K39" s="243"/>
      <c r="L39" s="243"/>
      <c r="M39" s="126"/>
      <c r="N39" s="126"/>
      <c r="O39" s="126"/>
      <c r="P39" s="126"/>
      <c r="Q39" s="126"/>
      <c r="R39" s="127"/>
    </row>
    <row r="40" spans="4:18" x14ac:dyDescent="0.2">
      <c r="G40" s="242"/>
      <c r="H40" s="242"/>
      <c r="I40" s="242"/>
      <c r="J40" s="242"/>
      <c r="K40" s="242"/>
      <c r="L40" s="242"/>
      <c r="M40"/>
      <c r="N40"/>
      <c r="O40"/>
      <c r="P40"/>
      <c r="Q40"/>
      <c r="R40"/>
    </row>
    <row r="41" spans="4:18" x14ac:dyDescent="0.2">
      <c r="G41" s="242"/>
      <c r="H41" s="242"/>
      <c r="I41" s="242"/>
      <c r="J41" s="242"/>
      <c r="K41" s="242"/>
      <c r="L41" s="242"/>
      <c r="M41"/>
      <c r="N41"/>
      <c r="O41"/>
      <c r="P41"/>
      <c r="Q41"/>
      <c r="R41"/>
    </row>
    <row r="42" spans="4:18" x14ac:dyDescent="0.2">
      <c r="G42" s="242"/>
      <c r="H42" s="242"/>
      <c r="I42" s="242"/>
      <c r="J42" s="242"/>
      <c r="K42" s="242"/>
      <c r="L42" s="242"/>
      <c r="M42"/>
      <c r="N42"/>
      <c r="O42"/>
      <c r="P42"/>
      <c r="Q42"/>
      <c r="R42"/>
    </row>
    <row r="43" spans="4:18" x14ac:dyDescent="0.2">
      <c r="G43" s="242"/>
      <c r="H43" s="242"/>
      <c r="I43" s="242"/>
      <c r="J43" s="242"/>
      <c r="K43" s="242"/>
      <c r="L43" s="242"/>
      <c r="M43"/>
      <c r="N43"/>
      <c r="O43"/>
      <c r="P43"/>
      <c r="Q43"/>
      <c r="R43"/>
    </row>
  </sheetData>
  <mergeCells count="89">
    <mergeCell ref="H27:K27"/>
    <mergeCell ref="D26:G26"/>
    <mergeCell ref="D27:G27"/>
    <mergeCell ref="L28:L29"/>
    <mergeCell ref="L22:L23"/>
    <mergeCell ref="E38:L38"/>
    <mergeCell ref="D7:R7"/>
    <mergeCell ref="J8:K8"/>
    <mergeCell ref="H8:I8"/>
    <mergeCell ref="D8:F8"/>
    <mergeCell ref="D10:H10"/>
    <mergeCell ref="L14:L15"/>
    <mergeCell ref="I14:J14"/>
    <mergeCell ref="G14:H14"/>
    <mergeCell ref="I15:J15"/>
    <mergeCell ref="H20:K20"/>
    <mergeCell ref="D20:G20"/>
    <mergeCell ref="G15:H15"/>
    <mergeCell ref="H21:K21"/>
    <mergeCell ref="D21:G21"/>
    <mergeCell ref="G41:L41"/>
    <mergeCell ref="G42:L42"/>
    <mergeCell ref="G43:L43"/>
    <mergeCell ref="N24:O24"/>
    <mergeCell ref="P24:R24"/>
    <mergeCell ref="N25:O25"/>
    <mergeCell ref="P25:R25"/>
    <mergeCell ref="N26:O26"/>
    <mergeCell ref="G39:L39"/>
    <mergeCell ref="G40:L40"/>
    <mergeCell ref="D30:L33"/>
    <mergeCell ref="I24:J24"/>
    <mergeCell ref="I25:J25"/>
    <mergeCell ref="D24:E24"/>
    <mergeCell ref="D25:E25"/>
    <mergeCell ref="H26:K26"/>
    <mergeCell ref="J3:K3"/>
    <mergeCell ref="L3:M3"/>
    <mergeCell ref="P10:Q10"/>
    <mergeCell ref="P26:R26"/>
    <mergeCell ref="L26:L27"/>
    <mergeCell ref="P15:Q15"/>
    <mergeCell ref="P21:Q21"/>
    <mergeCell ref="P9:R9"/>
    <mergeCell ref="P11:Q11"/>
    <mergeCell ref="P12:Q12"/>
    <mergeCell ref="P13:Q13"/>
    <mergeCell ref="P14:Q14"/>
    <mergeCell ref="P16:Q16"/>
    <mergeCell ref="P17:Q17"/>
    <mergeCell ref="P18:Q18"/>
    <mergeCell ref="P19:Q19"/>
    <mergeCell ref="N27:O27"/>
    <mergeCell ref="P27:R27"/>
    <mergeCell ref="N28:O28"/>
    <mergeCell ref="P28:R28"/>
    <mergeCell ref="N29:O29"/>
    <mergeCell ref="P29:R29"/>
    <mergeCell ref="M9:O9"/>
    <mergeCell ref="L10:L11"/>
    <mergeCell ref="J12:K12"/>
    <mergeCell ref="J13:K13"/>
    <mergeCell ref="L12:L13"/>
    <mergeCell ref="M11:N11"/>
    <mergeCell ref="M12:N12"/>
    <mergeCell ref="M13:N13"/>
    <mergeCell ref="D9:L9"/>
    <mergeCell ref="M10:N10"/>
    <mergeCell ref="M14:N14"/>
    <mergeCell ref="M15:N15"/>
    <mergeCell ref="N23:R23"/>
    <mergeCell ref="E36:L36"/>
    <mergeCell ref="E37:L37"/>
    <mergeCell ref="D16:I16"/>
    <mergeCell ref="D17:I17"/>
    <mergeCell ref="D18:F18"/>
    <mergeCell ref="D19:F19"/>
    <mergeCell ref="E35:L35"/>
    <mergeCell ref="P20:Q20"/>
    <mergeCell ref="L18:L19"/>
    <mergeCell ref="L20:L21"/>
    <mergeCell ref="L16:L17"/>
    <mergeCell ref="J16:K16"/>
    <mergeCell ref="J17:K17"/>
    <mergeCell ref="D11:H11"/>
    <mergeCell ref="D12:I12"/>
    <mergeCell ref="D13:I13"/>
    <mergeCell ref="D14:F14"/>
    <mergeCell ref="D15:F15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scale="72" orientation="portrait" r:id="rId1"/>
  <ignoredErrors>
    <ignoredError sqref="G23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amaliati!$A$4:$A$163</xm:f>
          </x14:formula1>
          <xm:sqref>J3:K3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F1:R43"/>
  <sheetViews>
    <sheetView showGridLines="0" topLeftCell="A6" zoomScale="140" zoomScaleNormal="140" workbookViewId="0">
      <selection activeCell="R11" sqref="R11"/>
    </sheetView>
    <sheetView workbookViewId="1"/>
  </sheetViews>
  <sheetFormatPr defaultColWidth="9.125" defaultRowHeight="14.25" x14ac:dyDescent="0.2"/>
  <cols>
    <col min="1" max="6" width="1.625" style="99" customWidth="1"/>
    <col min="7" max="17" width="9.125" style="99"/>
    <col min="18" max="18" width="11.75" style="99" customWidth="1"/>
    <col min="19" max="16384" width="9.125" style="99"/>
  </cols>
  <sheetData>
    <row r="1" spans="6:18" ht="7.5" customHeight="1" x14ac:dyDescent="0.2"/>
    <row r="2" spans="6:18" ht="7.5" customHeight="1" thickBot="1" x14ac:dyDescent="0.25"/>
    <row r="3" spans="6:18" ht="19.5" customHeight="1" thickBot="1" x14ac:dyDescent="0.25">
      <c r="J3" s="299" t="s">
        <v>28</v>
      </c>
      <c r="K3" s="300"/>
      <c r="L3" s="301" t="s">
        <v>221</v>
      </c>
      <c r="M3" s="302"/>
    </row>
    <row r="4" spans="6:18" ht="7.5" customHeight="1" x14ac:dyDescent="0.2"/>
    <row r="5" spans="6:18" ht="7.5" customHeight="1" x14ac:dyDescent="0.2"/>
    <row r="6" spans="6:18" ht="7.5" customHeight="1" thickBot="1" x14ac:dyDescent="0.25">
      <c r="G6" s="109"/>
    </row>
    <row r="7" spans="6:18" ht="38.25" customHeight="1" thickTop="1" thickBot="1" x14ac:dyDescent="0.25">
      <c r="F7" s="100"/>
      <c r="H7" s="107"/>
      <c r="I7" s="107"/>
      <c r="J7" s="107"/>
      <c r="K7" s="107"/>
      <c r="L7" s="303" t="s">
        <v>203</v>
      </c>
      <c r="M7" s="303"/>
      <c r="N7" s="107"/>
      <c r="O7" s="107"/>
      <c r="P7" s="107"/>
      <c r="Q7" s="107"/>
      <c r="R7" s="108"/>
    </row>
    <row r="8" spans="6:18" ht="29.25" customHeight="1" thickTop="1" thickBot="1" x14ac:dyDescent="0.25">
      <c r="F8" s="100"/>
      <c r="G8" s="304" t="s">
        <v>204</v>
      </c>
      <c r="H8" s="305"/>
      <c r="I8" s="306" t="s">
        <v>205</v>
      </c>
      <c r="J8" s="305"/>
      <c r="K8" s="101" t="s">
        <v>136</v>
      </c>
      <c r="L8" s="102" t="s">
        <v>135</v>
      </c>
      <c r="M8" s="103">
        <v>102</v>
      </c>
      <c r="N8" s="102" t="s">
        <v>134</v>
      </c>
      <c r="O8" s="104"/>
      <c r="P8" s="105" t="s">
        <v>133</v>
      </c>
      <c r="Q8" s="102" t="str">
        <f>J3</f>
        <v>اکبر آهنگر</v>
      </c>
      <c r="R8" s="106" t="s">
        <v>132</v>
      </c>
    </row>
    <row r="9" spans="6:18" ht="16.5" customHeight="1" thickTop="1" thickBot="1" x14ac:dyDescent="0.25">
      <c r="G9" s="296" t="s">
        <v>200</v>
      </c>
      <c r="H9" s="297"/>
      <c r="I9" s="297"/>
      <c r="J9" s="297"/>
      <c r="K9" s="297"/>
      <c r="L9" s="298"/>
      <c r="M9" s="261" t="s">
        <v>174</v>
      </c>
      <c r="N9" s="262"/>
      <c r="O9" s="263"/>
      <c r="P9" s="296" t="s">
        <v>172</v>
      </c>
      <c r="Q9" s="297"/>
      <c r="R9" s="298"/>
    </row>
    <row r="10" spans="6:18" ht="27.75" thickBot="1" x14ac:dyDescent="0.25">
      <c r="G10" s="277" t="s">
        <v>177</v>
      </c>
      <c r="H10" s="278"/>
      <c r="I10" s="75" t="s">
        <v>139</v>
      </c>
      <c r="J10" s="75" t="s">
        <v>21</v>
      </c>
      <c r="K10" s="75" t="s">
        <v>138</v>
      </c>
      <c r="L10" s="75" t="s">
        <v>206</v>
      </c>
      <c r="M10" s="75" t="s">
        <v>21</v>
      </c>
      <c r="N10" s="277" t="s">
        <v>137</v>
      </c>
      <c r="O10" s="278"/>
      <c r="P10" s="75" t="s">
        <v>21</v>
      </c>
      <c r="Q10" s="277" t="s">
        <v>137</v>
      </c>
      <c r="R10" s="278"/>
    </row>
    <row r="11" spans="6:18" ht="27.75" thickBot="1" x14ac:dyDescent="0.25">
      <c r="G11" s="256"/>
      <c r="H11" s="257"/>
      <c r="I11" s="76">
        <v>2709020</v>
      </c>
      <c r="J11" s="77">
        <v>20</v>
      </c>
      <c r="K11" s="78">
        <v>135451</v>
      </c>
      <c r="L11" s="79" t="s">
        <v>142</v>
      </c>
      <c r="M11" s="77">
        <v>0</v>
      </c>
      <c r="N11" s="74" t="s">
        <v>141</v>
      </c>
      <c r="O11" s="80" t="s">
        <v>173</v>
      </c>
      <c r="P11" s="76">
        <v>3500000</v>
      </c>
      <c r="Q11" s="74" t="s">
        <v>140</v>
      </c>
      <c r="R11" s="80" t="s">
        <v>176</v>
      </c>
    </row>
    <row r="12" spans="6:18" ht="15" thickBot="1" x14ac:dyDescent="0.25">
      <c r="G12" s="277" t="s">
        <v>197</v>
      </c>
      <c r="H12" s="278"/>
      <c r="I12" s="75" t="s">
        <v>145</v>
      </c>
      <c r="J12" s="75" t="s">
        <v>144</v>
      </c>
      <c r="K12" s="277" t="s">
        <v>206</v>
      </c>
      <c r="L12" s="278"/>
      <c r="M12" s="77">
        <v>0</v>
      </c>
      <c r="N12" s="74" t="s">
        <v>143</v>
      </c>
      <c r="O12" s="87"/>
      <c r="P12" s="77">
        <v>0</v>
      </c>
      <c r="Q12" s="74" t="s">
        <v>70</v>
      </c>
      <c r="R12" s="87"/>
    </row>
    <row r="13" spans="6:18" ht="27.75" thickBot="1" x14ac:dyDescent="0.25">
      <c r="G13" s="290"/>
      <c r="H13" s="291"/>
      <c r="I13" s="78">
        <v>0</v>
      </c>
      <c r="J13" s="78" t="s">
        <v>147</v>
      </c>
      <c r="K13" s="74" t="s">
        <v>207</v>
      </c>
      <c r="L13" s="80" t="s">
        <v>202</v>
      </c>
      <c r="M13" s="77">
        <v>0</v>
      </c>
      <c r="N13" s="74" t="s">
        <v>146</v>
      </c>
      <c r="O13" s="88"/>
      <c r="P13" s="76">
        <v>8136000</v>
      </c>
      <c r="Q13" s="74" t="s">
        <v>207</v>
      </c>
      <c r="R13" s="89"/>
    </row>
    <row r="14" spans="6:18" ht="15" thickBot="1" x14ac:dyDescent="0.25">
      <c r="G14" s="256"/>
      <c r="H14" s="257"/>
      <c r="I14" s="90"/>
      <c r="J14" s="90"/>
      <c r="K14" s="74" t="s">
        <v>148</v>
      </c>
      <c r="L14" s="87"/>
      <c r="M14" s="78">
        <v>0</v>
      </c>
      <c r="N14" s="81" t="s">
        <v>149</v>
      </c>
      <c r="O14" s="80" t="s">
        <v>175</v>
      </c>
      <c r="P14" s="90"/>
      <c r="Q14" s="74" t="s">
        <v>148</v>
      </c>
      <c r="R14" s="82" t="s">
        <v>173</v>
      </c>
    </row>
    <row r="15" spans="6:18" ht="27.75" thickBot="1" x14ac:dyDescent="0.25">
      <c r="G15" s="91" t="s">
        <v>208</v>
      </c>
      <c r="H15" s="75" t="s">
        <v>153</v>
      </c>
      <c r="I15" s="75" t="s">
        <v>152</v>
      </c>
      <c r="J15" s="75" t="s">
        <v>144</v>
      </c>
      <c r="K15" s="277" t="s">
        <v>206</v>
      </c>
      <c r="L15" s="278"/>
      <c r="M15" s="77">
        <v>0</v>
      </c>
      <c r="N15" s="74" t="s">
        <v>151</v>
      </c>
      <c r="O15" s="87"/>
      <c r="P15" s="90"/>
      <c r="Q15" s="74" t="s">
        <v>150</v>
      </c>
      <c r="R15" s="92"/>
    </row>
    <row r="16" spans="6:18" ht="15" thickBot="1" x14ac:dyDescent="0.25">
      <c r="G16" s="83">
        <v>8136000</v>
      </c>
      <c r="H16" s="77">
        <v>452</v>
      </c>
      <c r="I16" s="76">
        <v>18000</v>
      </c>
      <c r="J16" s="78" t="s">
        <v>147</v>
      </c>
      <c r="K16" s="74" t="s">
        <v>207</v>
      </c>
      <c r="L16" s="80" t="s">
        <v>178</v>
      </c>
      <c r="M16" s="77">
        <v>0</v>
      </c>
      <c r="N16" s="74" t="s">
        <v>155</v>
      </c>
      <c r="O16" s="88"/>
      <c r="P16" s="76">
        <v>450000</v>
      </c>
      <c r="Q16" s="74" t="s">
        <v>154</v>
      </c>
      <c r="R16" s="80" t="s">
        <v>186</v>
      </c>
    </row>
    <row r="17" spans="7:18" ht="27.75" thickBot="1" x14ac:dyDescent="0.25">
      <c r="G17" s="93"/>
      <c r="H17" s="90"/>
      <c r="I17" s="90"/>
      <c r="J17" s="90"/>
      <c r="K17" s="74" t="s">
        <v>148</v>
      </c>
      <c r="L17" s="87"/>
      <c r="M17" s="77">
        <v>0</v>
      </c>
      <c r="N17" s="74" t="s">
        <v>156</v>
      </c>
      <c r="O17" s="80" t="s">
        <v>187</v>
      </c>
      <c r="P17" s="76">
        <v>1120000</v>
      </c>
      <c r="Q17" s="74" t="s">
        <v>5</v>
      </c>
      <c r="R17" s="87"/>
    </row>
    <row r="18" spans="7:18" ht="15" thickBot="1" x14ac:dyDescent="0.25">
      <c r="G18" s="277" t="s">
        <v>179</v>
      </c>
      <c r="H18" s="278"/>
      <c r="I18" s="75" t="s">
        <v>159</v>
      </c>
      <c r="J18" s="75" t="s">
        <v>158</v>
      </c>
      <c r="K18" s="277" t="s">
        <v>206</v>
      </c>
      <c r="L18" s="278"/>
      <c r="M18" s="77">
        <v>0</v>
      </c>
      <c r="N18" s="74" t="s">
        <v>151</v>
      </c>
      <c r="O18" s="87"/>
      <c r="P18" s="76">
        <v>2709020</v>
      </c>
      <c r="Q18" s="74" t="s">
        <v>157</v>
      </c>
      <c r="R18" s="79" t="s">
        <v>142</v>
      </c>
    </row>
    <row r="19" spans="7:18" ht="15" thickBot="1" x14ac:dyDescent="0.25">
      <c r="G19" s="285">
        <v>0</v>
      </c>
      <c r="H19" s="286"/>
      <c r="I19" s="78">
        <v>0</v>
      </c>
      <c r="J19" s="78">
        <v>0</v>
      </c>
      <c r="K19" s="74" t="s">
        <v>207</v>
      </c>
      <c r="L19" s="292" t="s">
        <v>201</v>
      </c>
      <c r="M19" s="77">
        <v>0</v>
      </c>
      <c r="N19" s="74" t="s">
        <v>161</v>
      </c>
      <c r="O19" s="294"/>
      <c r="P19" s="90"/>
      <c r="Q19" s="74" t="s">
        <v>160</v>
      </c>
      <c r="R19" s="79" t="s">
        <v>160</v>
      </c>
    </row>
    <row r="20" spans="7:18" ht="15" thickBot="1" x14ac:dyDescent="0.25">
      <c r="G20" s="285">
        <v>0</v>
      </c>
      <c r="H20" s="286"/>
      <c r="I20" s="78">
        <v>0</v>
      </c>
      <c r="J20" s="78">
        <v>0</v>
      </c>
      <c r="K20" s="74" t="s">
        <v>148</v>
      </c>
      <c r="L20" s="293"/>
      <c r="M20" s="77">
        <v>0</v>
      </c>
      <c r="N20" s="74" t="s">
        <v>163</v>
      </c>
      <c r="O20" s="295"/>
      <c r="P20" s="76">
        <v>2700000</v>
      </c>
      <c r="Q20" s="74" t="s">
        <v>162</v>
      </c>
      <c r="R20" s="80" t="s">
        <v>190</v>
      </c>
    </row>
    <row r="21" spans="7:18" ht="15" thickBot="1" x14ac:dyDescent="0.25">
      <c r="G21" s="91" t="s">
        <v>158</v>
      </c>
      <c r="H21" s="75" t="s">
        <v>152</v>
      </c>
      <c r="I21" s="75" t="s">
        <v>161</v>
      </c>
      <c r="J21" s="75" t="s">
        <v>20</v>
      </c>
      <c r="K21" s="277" t="s">
        <v>206</v>
      </c>
      <c r="L21" s="278"/>
      <c r="M21" s="77">
        <v>0</v>
      </c>
      <c r="N21" s="74" t="s">
        <v>165</v>
      </c>
      <c r="O21" s="80" t="s">
        <v>188</v>
      </c>
      <c r="P21" s="76">
        <v>5000000</v>
      </c>
      <c r="Q21" s="74" t="s">
        <v>164</v>
      </c>
      <c r="R21" s="87"/>
    </row>
    <row r="22" spans="7:18" ht="27.75" thickBot="1" x14ac:dyDescent="0.25">
      <c r="G22" s="93"/>
      <c r="H22" s="90"/>
      <c r="I22" s="90"/>
      <c r="J22" s="77">
        <v>1</v>
      </c>
      <c r="K22" s="74" t="s">
        <v>7</v>
      </c>
      <c r="L22" s="80" t="s">
        <v>175</v>
      </c>
      <c r="M22" s="77">
        <v>0</v>
      </c>
      <c r="N22" s="74" t="s">
        <v>66</v>
      </c>
      <c r="O22" s="88"/>
      <c r="P22" s="289" t="s">
        <v>209</v>
      </c>
      <c r="Q22" s="274"/>
      <c r="R22" s="94" t="s">
        <v>210</v>
      </c>
    </row>
    <row r="23" spans="7:18" ht="15" thickBot="1" x14ac:dyDescent="0.25">
      <c r="G23" s="93"/>
      <c r="H23" s="76">
        <v>40000</v>
      </c>
      <c r="I23" s="90"/>
      <c r="J23" s="77">
        <v>28</v>
      </c>
      <c r="K23" s="74" t="s">
        <v>5</v>
      </c>
      <c r="L23" s="87"/>
      <c r="M23" s="77">
        <v>0</v>
      </c>
      <c r="N23" s="74" t="s">
        <v>166</v>
      </c>
      <c r="O23" s="87"/>
      <c r="P23" s="76">
        <v>3500000</v>
      </c>
      <c r="Q23" s="95" t="s">
        <v>211</v>
      </c>
      <c r="R23" s="79" t="s">
        <v>212</v>
      </c>
    </row>
    <row r="24" spans="7:18" ht="15" thickBot="1" x14ac:dyDescent="0.25">
      <c r="G24" s="277" t="s">
        <v>158</v>
      </c>
      <c r="H24" s="278"/>
      <c r="I24" s="75" t="s">
        <v>161</v>
      </c>
      <c r="J24" s="75" t="s">
        <v>20</v>
      </c>
      <c r="K24" s="277" t="s">
        <v>206</v>
      </c>
      <c r="L24" s="278"/>
      <c r="M24" s="76">
        <v>777650</v>
      </c>
      <c r="N24" s="74" t="s">
        <v>167</v>
      </c>
      <c r="O24" s="80" t="s">
        <v>189</v>
      </c>
      <c r="P24" s="76">
        <v>8136000</v>
      </c>
      <c r="Q24" s="92"/>
      <c r="R24" s="79" t="s">
        <v>173</v>
      </c>
    </row>
    <row r="25" spans="7:18" ht="15" thickBot="1" x14ac:dyDescent="0.25">
      <c r="G25" s="285">
        <v>0</v>
      </c>
      <c r="H25" s="286"/>
      <c r="I25" s="78">
        <v>0</v>
      </c>
      <c r="J25" s="78">
        <v>0</v>
      </c>
      <c r="K25" s="279" t="s">
        <v>160</v>
      </c>
      <c r="L25" s="280"/>
      <c r="M25" s="76">
        <v>361502</v>
      </c>
      <c r="N25" s="74" t="s">
        <v>78</v>
      </c>
      <c r="O25" s="87"/>
      <c r="P25" s="76">
        <v>1570000</v>
      </c>
      <c r="Q25" s="84" t="s">
        <v>213</v>
      </c>
      <c r="R25" s="79" t="s">
        <v>214</v>
      </c>
    </row>
    <row r="26" spans="7:18" ht="15" thickBot="1" x14ac:dyDescent="0.25">
      <c r="G26" s="96"/>
      <c r="H26" s="97"/>
      <c r="I26" s="97"/>
      <c r="J26" s="97"/>
      <c r="K26" s="287"/>
      <c r="L26" s="288"/>
      <c r="M26" s="76">
        <v>3615020</v>
      </c>
      <c r="N26" s="90"/>
      <c r="O26" s="87"/>
      <c r="P26" s="90"/>
      <c r="Q26" s="87"/>
      <c r="R26" s="87"/>
    </row>
    <row r="27" spans="7:18" ht="15" thickBot="1" x14ac:dyDescent="0.25">
      <c r="G27" s="277" t="s">
        <v>158</v>
      </c>
      <c r="H27" s="278"/>
      <c r="I27" s="75" t="s">
        <v>161</v>
      </c>
      <c r="J27" s="75" t="s">
        <v>20</v>
      </c>
      <c r="K27" s="277" t="s">
        <v>206</v>
      </c>
      <c r="L27" s="278"/>
      <c r="M27" s="86"/>
      <c r="N27" s="274" t="s">
        <v>184</v>
      </c>
      <c r="O27" s="275"/>
      <c r="P27" s="76">
        <v>2709020</v>
      </c>
      <c r="Q27" s="279" t="s">
        <v>142</v>
      </c>
      <c r="R27" s="280"/>
    </row>
    <row r="28" spans="7:18" ht="15" thickBot="1" x14ac:dyDescent="0.25">
      <c r="G28" s="281">
        <v>0</v>
      </c>
      <c r="H28" s="282"/>
      <c r="I28" s="77">
        <v>0</v>
      </c>
      <c r="J28" s="77">
        <v>0</v>
      </c>
      <c r="K28" s="279" t="s">
        <v>198</v>
      </c>
      <c r="L28" s="280"/>
      <c r="M28" s="77">
        <v>0</v>
      </c>
      <c r="N28" s="258" t="s">
        <v>173</v>
      </c>
      <c r="O28" s="260"/>
      <c r="P28" s="77">
        <v>0</v>
      </c>
      <c r="Q28" s="279" t="s">
        <v>160</v>
      </c>
      <c r="R28" s="280"/>
    </row>
    <row r="29" spans="7:18" ht="27.75" thickBot="1" x14ac:dyDescent="0.25">
      <c r="G29" s="277" t="s">
        <v>196</v>
      </c>
      <c r="H29" s="278"/>
      <c r="I29" s="75" t="s">
        <v>169</v>
      </c>
      <c r="J29" s="75" t="s">
        <v>168</v>
      </c>
      <c r="K29" s="277" t="s">
        <v>206</v>
      </c>
      <c r="L29" s="278"/>
      <c r="M29" s="77">
        <v>0</v>
      </c>
      <c r="N29" s="258" t="s">
        <v>175</v>
      </c>
      <c r="O29" s="260"/>
      <c r="P29" s="76">
        <v>7700000</v>
      </c>
      <c r="Q29" s="279" t="s">
        <v>190</v>
      </c>
      <c r="R29" s="280"/>
    </row>
    <row r="30" spans="7:18" ht="15" thickBot="1" x14ac:dyDescent="0.25">
      <c r="G30" s="281">
        <v>0</v>
      </c>
      <c r="H30" s="282"/>
      <c r="I30" s="78">
        <v>31</v>
      </c>
      <c r="J30" s="77">
        <v>31</v>
      </c>
      <c r="K30" s="258" t="s">
        <v>192</v>
      </c>
      <c r="L30" s="260"/>
      <c r="M30" s="77">
        <v>0</v>
      </c>
      <c r="N30" s="258" t="s">
        <v>187</v>
      </c>
      <c r="O30" s="260"/>
      <c r="P30" s="76">
        <v>23615020</v>
      </c>
      <c r="Q30" s="279" t="s">
        <v>183</v>
      </c>
      <c r="R30" s="280"/>
    </row>
    <row r="31" spans="7:18" ht="15" thickBot="1" x14ac:dyDescent="0.25">
      <c r="G31" s="277" t="s">
        <v>170</v>
      </c>
      <c r="H31" s="278"/>
      <c r="I31" s="277" t="s">
        <v>215</v>
      </c>
      <c r="J31" s="278"/>
      <c r="K31" s="277" t="s">
        <v>206</v>
      </c>
      <c r="L31" s="278"/>
      <c r="M31" s="77">
        <v>0</v>
      </c>
      <c r="N31" s="258" t="s">
        <v>188</v>
      </c>
      <c r="O31" s="260"/>
      <c r="P31" s="98">
        <v>2555136</v>
      </c>
      <c r="Q31" s="279" t="s">
        <v>193</v>
      </c>
      <c r="R31" s="280"/>
    </row>
    <row r="32" spans="7:18" ht="15" thickBot="1" x14ac:dyDescent="0.25">
      <c r="G32" s="281">
        <v>0</v>
      </c>
      <c r="H32" s="282"/>
      <c r="I32" s="256"/>
      <c r="J32" s="257"/>
      <c r="K32" s="283" t="s">
        <v>165</v>
      </c>
      <c r="L32" s="284"/>
      <c r="M32" s="76">
        <v>1139152</v>
      </c>
      <c r="N32" s="258" t="s">
        <v>189</v>
      </c>
      <c r="O32" s="260"/>
      <c r="P32" s="76">
        <v>26170156</v>
      </c>
      <c r="Q32" s="279" t="s">
        <v>194</v>
      </c>
      <c r="R32" s="280"/>
    </row>
    <row r="33" spans="7:18" ht="15" thickBot="1" x14ac:dyDescent="0.25">
      <c r="G33" s="91" t="s">
        <v>152</v>
      </c>
      <c r="H33" s="75" t="s">
        <v>216</v>
      </c>
      <c r="I33" s="75" t="s">
        <v>170</v>
      </c>
      <c r="J33" s="75" t="s">
        <v>152</v>
      </c>
      <c r="K33" s="75" t="s">
        <v>20</v>
      </c>
      <c r="L33" s="75" t="s">
        <v>206</v>
      </c>
      <c r="M33" s="76">
        <v>1139152</v>
      </c>
      <c r="N33" s="258" t="s">
        <v>184</v>
      </c>
      <c r="O33" s="260"/>
      <c r="P33" s="266"/>
      <c r="Q33" s="266"/>
      <c r="R33" s="266"/>
    </row>
    <row r="34" spans="7:18" ht="15" thickBot="1" x14ac:dyDescent="0.25">
      <c r="G34" s="85">
        <v>0</v>
      </c>
      <c r="H34" s="77">
        <v>0</v>
      </c>
      <c r="I34" s="90"/>
      <c r="J34" s="77">
        <v>0</v>
      </c>
      <c r="K34" s="78">
        <v>0</v>
      </c>
      <c r="L34" s="81" t="s">
        <v>161</v>
      </c>
      <c r="M34" s="268"/>
      <c r="N34" s="256"/>
      <c r="O34" s="270"/>
      <c r="P34" s="267"/>
      <c r="Q34" s="267"/>
      <c r="R34" s="267"/>
    </row>
    <row r="35" spans="7:18" ht="15" thickBot="1" x14ac:dyDescent="0.25">
      <c r="G35" s="271" t="s">
        <v>171</v>
      </c>
      <c r="H35" s="271"/>
      <c r="I35" s="271"/>
      <c r="J35" s="271"/>
      <c r="K35" s="271"/>
      <c r="L35" s="271"/>
      <c r="M35" s="269"/>
      <c r="N35" s="272"/>
      <c r="O35" s="273"/>
      <c r="P35" s="274" t="s">
        <v>182</v>
      </c>
      <c r="Q35" s="274"/>
      <c r="R35" s="275"/>
    </row>
    <row r="36" spans="7:18" ht="94.5" customHeight="1" thickBot="1" x14ac:dyDescent="0.25">
      <c r="G36" s="276" t="s">
        <v>217</v>
      </c>
      <c r="H36" s="276"/>
      <c r="I36" s="276"/>
      <c r="J36" s="276"/>
      <c r="K36" s="276"/>
      <c r="L36" s="276"/>
      <c r="M36" s="269"/>
      <c r="N36" s="264">
        <v>23615020</v>
      </c>
      <c r="O36" s="265"/>
      <c r="P36" s="258" t="s">
        <v>183</v>
      </c>
      <c r="Q36" s="259"/>
      <c r="R36" s="260"/>
    </row>
    <row r="37" spans="7:18" ht="27" customHeight="1" thickBot="1" x14ac:dyDescent="0.25">
      <c r="G37" s="276" t="s">
        <v>218</v>
      </c>
      <c r="H37" s="276"/>
      <c r="I37" s="276"/>
      <c r="J37" s="276"/>
      <c r="K37" s="276"/>
      <c r="L37" s="276"/>
      <c r="M37" s="269"/>
      <c r="N37" s="264">
        <v>1139152</v>
      </c>
      <c r="O37" s="265"/>
      <c r="P37" s="258" t="s">
        <v>184</v>
      </c>
      <c r="Q37" s="259"/>
      <c r="R37" s="260"/>
    </row>
    <row r="38" spans="7:18" ht="15" thickBot="1" x14ac:dyDescent="0.25">
      <c r="G38" s="276" t="s">
        <v>219</v>
      </c>
      <c r="H38" s="276"/>
      <c r="I38" s="276"/>
      <c r="J38" s="276"/>
      <c r="K38" s="276"/>
      <c r="L38" s="276"/>
      <c r="M38" s="269"/>
      <c r="N38" s="264">
        <v>2000000</v>
      </c>
      <c r="O38" s="265"/>
      <c r="P38" s="258" t="s">
        <v>191</v>
      </c>
      <c r="Q38" s="259"/>
      <c r="R38" s="260"/>
    </row>
    <row r="39" spans="7:18" ht="15" thickBot="1" x14ac:dyDescent="0.25">
      <c r="G39" s="255"/>
      <c r="H39" s="255"/>
      <c r="I39" s="255"/>
      <c r="J39" s="255"/>
      <c r="K39" s="255"/>
      <c r="L39" s="255"/>
      <c r="M39" s="269"/>
      <c r="N39" s="264">
        <v>3000000</v>
      </c>
      <c r="O39" s="265"/>
      <c r="P39" s="258" t="s">
        <v>195</v>
      </c>
      <c r="Q39" s="259"/>
      <c r="R39" s="260"/>
    </row>
    <row r="40" spans="7:18" ht="15" thickBot="1" x14ac:dyDescent="0.25">
      <c r="G40" s="255"/>
      <c r="H40" s="255"/>
      <c r="I40" s="255"/>
      <c r="J40" s="255"/>
      <c r="K40" s="255"/>
      <c r="L40" s="255"/>
      <c r="M40" s="269"/>
      <c r="N40" s="256"/>
      <c r="O40" s="257"/>
      <c r="P40" s="258" t="s">
        <v>185</v>
      </c>
      <c r="Q40" s="259"/>
      <c r="R40" s="260"/>
    </row>
    <row r="41" spans="7:18" ht="15" thickBot="1" x14ac:dyDescent="0.25">
      <c r="G41" s="255"/>
      <c r="H41" s="255"/>
      <c r="I41" s="255"/>
      <c r="J41" s="255"/>
      <c r="K41" s="255"/>
      <c r="L41" s="255"/>
      <c r="M41" s="269"/>
      <c r="N41" s="264">
        <v>17475868</v>
      </c>
      <c r="O41" s="265"/>
      <c r="P41" s="258" t="s">
        <v>220</v>
      </c>
      <c r="Q41" s="259"/>
      <c r="R41" s="260"/>
    </row>
    <row r="42" spans="7:18" ht="15" thickBot="1" x14ac:dyDescent="0.25">
      <c r="G42" s="255"/>
      <c r="H42" s="255"/>
      <c r="I42" s="255"/>
      <c r="J42" s="255"/>
      <c r="K42" s="255"/>
      <c r="L42" s="255"/>
      <c r="M42" s="269"/>
      <c r="N42" s="256"/>
      <c r="O42" s="257"/>
      <c r="P42" s="258" t="s">
        <v>180</v>
      </c>
      <c r="Q42" s="259"/>
      <c r="R42" s="260"/>
    </row>
    <row r="43" spans="7:18" ht="15" thickBot="1" x14ac:dyDescent="0.25">
      <c r="G43" s="255"/>
      <c r="H43" s="255"/>
      <c r="I43" s="255"/>
      <c r="J43" s="255"/>
      <c r="K43" s="255"/>
      <c r="L43" s="255"/>
      <c r="M43" s="269"/>
      <c r="N43" s="256"/>
      <c r="O43" s="257"/>
      <c r="P43" s="258" t="s">
        <v>181</v>
      </c>
      <c r="Q43" s="259"/>
      <c r="R43" s="260"/>
    </row>
  </sheetData>
  <mergeCells count="87">
    <mergeCell ref="J3:K3"/>
    <mergeCell ref="L3:M3"/>
    <mergeCell ref="L7:M7"/>
    <mergeCell ref="G8:H8"/>
    <mergeCell ref="I8:J8"/>
    <mergeCell ref="P9:R9"/>
    <mergeCell ref="G10:H10"/>
    <mergeCell ref="N10:O10"/>
    <mergeCell ref="Q10:R10"/>
    <mergeCell ref="G11:H11"/>
    <mergeCell ref="G9:L9"/>
    <mergeCell ref="P22:Q22"/>
    <mergeCell ref="G12:H12"/>
    <mergeCell ref="K12:L12"/>
    <mergeCell ref="G13:H13"/>
    <mergeCell ref="G14:H14"/>
    <mergeCell ref="K15:L15"/>
    <mergeCell ref="G18:H18"/>
    <mergeCell ref="K18:L18"/>
    <mergeCell ref="G19:H19"/>
    <mergeCell ref="L19:L20"/>
    <mergeCell ref="O19:O20"/>
    <mergeCell ref="G20:H20"/>
    <mergeCell ref="K21:L21"/>
    <mergeCell ref="G24:H24"/>
    <mergeCell ref="K24:L24"/>
    <mergeCell ref="G25:H25"/>
    <mergeCell ref="K25:L25"/>
    <mergeCell ref="K26:L26"/>
    <mergeCell ref="N27:O27"/>
    <mergeCell ref="Q27:R27"/>
    <mergeCell ref="G28:H28"/>
    <mergeCell ref="K28:L28"/>
    <mergeCell ref="N28:O28"/>
    <mergeCell ref="Q28:R28"/>
    <mergeCell ref="G27:H27"/>
    <mergeCell ref="K27:L27"/>
    <mergeCell ref="G29:H29"/>
    <mergeCell ref="K29:L29"/>
    <mergeCell ref="N29:O29"/>
    <mergeCell ref="Q29:R29"/>
    <mergeCell ref="G30:H30"/>
    <mergeCell ref="K30:L30"/>
    <mergeCell ref="N30:O30"/>
    <mergeCell ref="Q30:R30"/>
    <mergeCell ref="G32:H32"/>
    <mergeCell ref="I32:J32"/>
    <mergeCell ref="K32:L32"/>
    <mergeCell ref="N32:O32"/>
    <mergeCell ref="Q32:R32"/>
    <mergeCell ref="G31:H31"/>
    <mergeCell ref="I31:J31"/>
    <mergeCell ref="K31:L31"/>
    <mergeCell ref="N31:O31"/>
    <mergeCell ref="Q31:R31"/>
    <mergeCell ref="N33:O33"/>
    <mergeCell ref="P33:R34"/>
    <mergeCell ref="M34:M43"/>
    <mergeCell ref="N34:O34"/>
    <mergeCell ref="G35:L35"/>
    <mergeCell ref="N35:O35"/>
    <mergeCell ref="P35:R35"/>
    <mergeCell ref="G36:L36"/>
    <mergeCell ref="N36:O36"/>
    <mergeCell ref="P36:R36"/>
    <mergeCell ref="G37:L37"/>
    <mergeCell ref="N37:O37"/>
    <mergeCell ref="P37:R37"/>
    <mergeCell ref="G38:L38"/>
    <mergeCell ref="N38:O38"/>
    <mergeCell ref="P38:R38"/>
    <mergeCell ref="G43:L43"/>
    <mergeCell ref="N43:O43"/>
    <mergeCell ref="P43:R43"/>
    <mergeCell ref="M9:O9"/>
    <mergeCell ref="G41:L41"/>
    <mergeCell ref="N41:O41"/>
    <mergeCell ref="P41:R41"/>
    <mergeCell ref="G42:L42"/>
    <mergeCell ref="N42:O42"/>
    <mergeCell ref="P42:R42"/>
    <mergeCell ref="G39:L39"/>
    <mergeCell ref="N39:O39"/>
    <mergeCell ref="P39:R39"/>
    <mergeCell ref="G40:L40"/>
    <mergeCell ref="N40:O40"/>
    <mergeCell ref="P40:R40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amaliati!$A$4:$A$163</xm:f>
          </x14:formula1>
          <xm:sqref>J3:K3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amaliati (2)</vt:lpstr>
      <vt:lpstr>amaliati</vt:lpstr>
      <vt:lpstr>setad</vt:lpstr>
      <vt:lpstr>مقایسه تیر و مرداد</vt:lpstr>
      <vt:lpstr>کارمزد سرپرست</vt:lpstr>
      <vt:lpstr>بیمه</vt:lpstr>
      <vt:lpstr>Print</vt:lpstr>
      <vt:lpstr>Print (2)</vt:lpstr>
      <vt:lpstr>Print!Print_Area</vt:lpstr>
      <vt:lpstr>'کارمزد سرپرست'!Print_Area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hesabrasi</dc:creator>
  <cp:lastModifiedBy>ALIREZA</cp:lastModifiedBy>
  <cp:lastPrinted>2017-10-18T05:28:09Z</cp:lastPrinted>
  <dcterms:created xsi:type="dcterms:W3CDTF">2017-09-12T09:36:38Z</dcterms:created>
  <dcterms:modified xsi:type="dcterms:W3CDTF">2018-05-31T19:45:21Z</dcterms:modified>
</cp:coreProperties>
</file>