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activeTab="1"/>
  </bookViews>
  <sheets>
    <sheet name="Sheet1" sheetId="1" r:id="rId1"/>
    <sheet name="Sheet1 (2)" sheetId="3" r:id="rId2"/>
    <sheet name="Sheet1 (3)" sheetId="4" r:id="rId3"/>
    <sheet name="Sheet1 (5)" sheetId="7" r:id="rId4"/>
    <sheet name="Sheet1 (4)" sheetId="6" r:id="rId5"/>
    <sheet name="Sheet2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6" l="1"/>
  <c r="M35" i="6"/>
  <c r="M33" i="6"/>
  <c r="M32" i="6"/>
  <c r="M31" i="6"/>
  <c r="M30" i="6"/>
  <c r="P26" i="6"/>
  <c r="P25" i="6"/>
  <c r="M26" i="6"/>
  <c r="M25" i="6"/>
  <c r="M16" i="6"/>
  <c r="M15" i="6"/>
  <c r="C7" i="6"/>
  <c r="D7" i="6"/>
  <c r="E7" i="6"/>
  <c r="F7" i="6"/>
  <c r="G7" i="6"/>
  <c r="H7" i="6"/>
  <c r="I7" i="6"/>
  <c r="J7" i="6"/>
  <c r="K7" i="6"/>
  <c r="L7" i="6"/>
  <c r="M7" i="6"/>
  <c r="B7" i="6"/>
  <c r="C5" i="6"/>
  <c r="D5" i="6"/>
  <c r="E5" i="6"/>
  <c r="F5" i="6"/>
  <c r="G5" i="6"/>
  <c r="H5" i="6"/>
  <c r="I5" i="6"/>
  <c r="J5" i="6"/>
  <c r="K5" i="6"/>
  <c r="L5" i="6"/>
  <c r="M5" i="6"/>
  <c r="B5" i="6"/>
  <c r="N14" i="7"/>
  <c r="M14" i="7"/>
  <c r="Q19" i="7" s="1"/>
  <c r="M8" i="7"/>
  <c r="M7" i="7"/>
  <c r="L7" i="7"/>
  <c r="K7" i="7"/>
  <c r="J7" i="7"/>
  <c r="I7" i="7"/>
  <c r="H7" i="7"/>
  <c r="G7" i="7"/>
  <c r="F7" i="7"/>
  <c r="E7" i="7"/>
  <c r="D7" i="7"/>
  <c r="C7" i="7"/>
  <c r="B7" i="7"/>
  <c r="M5" i="7"/>
  <c r="L5" i="7"/>
  <c r="K5" i="7"/>
  <c r="J5" i="7"/>
  <c r="I5" i="7"/>
  <c r="H5" i="7"/>
  <c r="G5" i="7"/>
  <c r="F5" i="7"/>
  <c r="E5" i="7"/>
  <c r="D5" i="7"/>
  <c r="C5" i="7"/>
  <c r="B5" i="7"/>
  <c r="P10" i="4"/>
  <c r="M8" i="6"/>
  <c r="N14" i="4"/>
  <c r="M14" i="4"/>
  <c r="N19" i="4" s="1"/>
  <c r="N20" i="4" s="1"/>
  <c r="N28" i="7" l="1"/>
  <c r="Q20" i="7"/>
  <c r="N19" i="7"/>
  <c r="N25" i="7"/>
  <c r="N26" i="7" s="1"/>
  <c r="N27" i="7" s="1"/>
  <c r="N25" i="4"/>
  <c r="N26" i="4" s="1"/>
  <c r="N27" i="4" s="1"/>
  <c r="N30" i="4"/>
  <c r="Q19" i="4"/>
  <c r="N30" i="7" l="1"/>
  <c r="N20" i="7"/>
  <c r="P10" i="7" s="1"/>
  <c r="N29" i="7"/>
  <c r="Q20" i="4"/>
  <c r="N28" i="4"/>
  <c r="N29" i="4" s="1"/>
  <c r="C7" i="4" l="1"/>
  <c r="D7" i="4"/>
  <c r="E7" i="4"/>
  <c r="F7" i="4"/>
  <c r="G7" i="4"/>
  <c r="H7" i="4"/>
  <c r="I7" i="4"/>
  <c r="J7" i="4"/>
  <c r="K7" i="4"/>
  <c r="L7" i="4"/>
  <c r="M7" i="4"/>
  <c r="B7" i="4"/>
  <c r="C5" i="4"/>
  <c r="D5" i="4"/>
  <c r="E5" i="4"/>
  <c r="F5" i="4"/>
  <c r="G5" i="4"/>
  <c r="H5" i="4"/>
  <c r="I5" i="4"/>
  <c r="J5" i="4"/>
  <c r="K5" i="4"/>
  <c r="L5" i="4"/>
  <c r="M5" i="4"/>
  <c r="B5" i="4"/>
  <c r="M8" i="4"/>
  <c r="M20" i="3" l="1"/>
  <c r="L28" i="3"/>
  <c r="L29" i="3"/>
  <c r="L27" i="3"/>
  <c r="L26" i="3"/>
  <c r="L25" i="3"/>
  <c r="L24" i="3"/>
  <c r="O16" i="3"/>
  <c r="O17" i="3"/>
  <c r="N17" i="3"/>
  <c r="N16" i="3"/>
  <c r="M15" i="3"/>
  <c r="M14" i="3"/>
  <c r="C5" i="3"/>
  <c r="D5" i="3"/>
  <c r="E5" i="3"/>
  <c r="F5" i="3"/>
  <c r="G5" i="3"/>
  <c r="H5" i="3"/>
  <c r="I5" i="3"/>
  <c r="J5" i="3"/>
  <c r="K5" i="3"/>
  <c r="L5" i="3"/>
  <c r="M5" i="3"/>
  <c r="B5" i="3"/>
  <c r="M8" i="3"/>
  <c r="L8" i="3"/>
  <c r="K8" i="3"/>
  <c r="J8" i="3"/>
  <c r="H8" i="3"/>
  <c r="G8" i="3"/>
  <c r="D8" i="3"/>
  <c r="C8" i="3"/>
  <c r="H7" i="3"/>
  <c r="G7" i="3"/>
  <c r="F7" i="3"/>
  <c r="E7" i="3"/>
  <c r="D7" i="3"/>
  <c r="C7" i="3"/>
  <c r="B7" i="3"/>
  <c r="B8" i="3" s="1"/>
  <c r="I8" i="3"/>
  <c r="M14" i="1"/>
  <c r="N24" i="3" l="1"/>
  <c r="E8" i="3"/>
  <c r="F8" i="3"/>
  <c r="G7" i="2"/>
  <c r="H7" i="2"/>
  <c r="I7" i="2"/>
  <c r="J7" i="2"/>
  <c r="K7" i="2"/>
  <c r="L7" i="2"/>
  <c r="M7" i="2"/>
  <c r="N7" i="2"/>
  <c r="O7" i="2"/>
  <c r="P7" i="2"/>
  <c r="Q7" i="2"/>
  <c r="F7" i="2"/>
  <c r="I8" i="1" l="1"/>
  <c r="H7" i="1"/>
  <c r="G7" i="1"/>
  <c r="J8" i="1"/>
  <c r="K8" i="1"/>
  <c r="L8" i="1"/>
  <c r="M8" i="1"/>
  <c r="L21" i="1" l="1"/>
  <c r="O16" i="1"/>
  <c r="L24" i="1"/>
  <c r="L25" i="1" s="1"/>
  <c r="L26" i="1" s="1"/>
  <c r="M20" i="1"/>
  <c r="M15" i="1"/>
  <c r="N16" i="1"/>
  <c r="N17" i="1" s="1"/>
  <c r="L29" i="1" s="1"/>
  <c r="C7" i="1"/>
  <c r="D7" i="1"/>
  <c r="D8" i="1" s="1"/>
  <c r="E7" i="1"/>
  <c r="F7" i="1"/>
  <c r="B7" i="1"/>
  <c r="C5" i="1"/>
  <c r="D5" i="1"/>
  <c r="E5" i="1"/>
  <c r="F5" i="1"/>
  <c r="G5" i="1"/>
  <c r="G8" i="1" s="1"/>
  <c r="H5" i="1"/>
  <c r="H8" i="1" s="1"/>
  <c r="N24" i="1" s="1"/>
  <c r="I5" i="1"/>
  <c r="J5" i="1"/>
  <c r="K5" i="1"/>
  <c r="L5" i="1"/>
  <c r="M5" i="1"/>
  <c r="B5" i="1"/>
  <c r="F8" i="1" l="1"/>
  <c r="E8" i="1"/>
  <c r="B8" i="1"/>
  <c r="C8" i="1"/>
  <c r="O17" i="1"/>
  <c r="L27" i="1"/>
  <c r="L28" i="1" s="1"/>
</calcChain>
</file>

<file path=xl/sharedStrings.xml><?xml version="1.0" encoding="utf-8"?>
<sst xmlns="http://schemas.openxmlformats.org/spreadsheetml/2006/main" count="207" uniqueCount="44">
  <si>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</si>
  <si>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</si>
  <si>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</si>
  <si>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</si>
  <si>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</si>
  <si>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</si>
  <si>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</si>
  <si>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آذر</t>
  </si>
  <si>
    <t>دی</t>
  </si>
  <si>
    <t>بهمن</t>
  </si>
  <si>
    <t>اسفند</t>
  </si>
  <si>
    <t>آبان</t>
  </si>
  <si>
    <t>%PLAN P</t>
  </si>
  <si>
    <t>%PLAN C</t>
  </si>
  <si>
    <t>%ACTUAL P</t>
  </si>
  <si>
    <t>%ACTUAL C</t>
  </si>
  <si>
    <t>S_curve</t>
  </si>
  <si>
    <t>%Gap</t>
  </si>
  <si>
    <t>DD</t>
  </si>
  <si>
    <t>X1</t>
  </si>
  <si>
    <t>X2</t>
  </si>
  <si>
    <t>Y1</t>
  </si>
  <si>
    <t>Y2</t>
  </si>
  <si>
    <t>MONTH</t>
  </si>
  <si>
    <t>PLAN LINE</t>
  </si>
  <si>
    <t>ACTUAL LINE</t>
  </si>
  <si>
    <t>GAP LINE</t>
  </si>
  <si>
    <t>X3</t>
  </si>
  <si>
    <t>Y3</t>
  </si>
  <si>
    <t>GAP LABEL</t>
  </si>
  <si>
    <t>انباشته</t>
  </si>
  <si>
    <t>%PLAN</t>
  </si>
  <si>
    <t>%ACTUAL</t>
  </si>
  <si>
    <t>انتخاب ماه</t>
  </si>
  <si>
    <t>x1</t>
  </si>
  <si>
    <t>y1</t>
  </si>
  <si>
    <t>x2</t>
  </si>
  <si>
    <t>y2</t>
  </si>
  <si>
    <t>Plan Line</t>
  </si>
  <si>
    <t>Actual Line</t>
  </si>
  <si>
    <t>Gap Line</t>
  </si>
  <si>
    <t>x3</t>
  </si>
  <si>
    <t>y3</t>
  </si>
  <si>
    <t>Gap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</si>
</sst>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-_ر_ي_ا_ل_ ;_ * #,##0\-_ر_ي_ا_ل_ ;_ * &quot;-&quot;??_-_ر_ي_ا_ل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omic Sans MS"/>
      <family val="4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1"/>
      <color theme="0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6" fillId="3" borderId="4">
      <alignment horizontal="center" vertical="center" shrinkToFit="1"/>
    </xf>
    <xf numFmtId="0" fontId="7" fillId="4" borderId="0">
      <alignment horizontal="center" vertical="center"/>
    </xf>
    <xf numFmtId="0" fontId="8" fillId="5" borderId="0">
      <alignment horizontal="centerContinuous" vertical="center"/>
    </xf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9" fontId="0" fillId="2" borderId="0" xfId="1" applyFont="1" applyFill="1" applyAlignment="1" applyProtection="1">
      <alignment horizontal="center"/>
      <protection locked="0"/>
    </xf>
    <xf numFmtId="9" fontId="0" fillId="2" borderId="0" xfId="1" applyNumberFormat="1" applyFont="1" applyFill="1" applyAlignment="1" applyProtection="1">
      <alignment horizontal="center"/>
      <protection locked="0"/>
    </xf>
    <xf numFmtId="9" fontId="0" fillId="0" borderId="0" xfId="0" applyNumberFormat="1" applyFill="1" applyAlignment="1" applyProtection="1">
      <alignment horizontal="center"/>
      <protection locked="0"/>
    </xf>
    <xf numFmtId="9" fontId="0" fillId="0" borderId="0" xfId="1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9" fontId="0" fillId="0" borderId="1" xfId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9" fontId="5" fillId="2" borderId="2" xfId="1" applyFont="1" applyFill="1" applyBorder="1" applyAlignment="1" applyProtection="1">
      <alignment horizontal="center"/>
      <protection locked="0"/>
    </xf>
    <xf numFmtId="9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9" fontId="0" fillId="0" borderId="0" xfId="0" applyNumberFormat="1"/>
    <xf numFmtId="0" fontId="8" fillId="5" borderId="0" xfId="4">
      <alignment horizontal="centerContinuous" vertical="center"/>
    </xf>
    <xf numFmtId="0" fontId="7" fillId="4" borderId="0" xfId="3">
      <alignment horizontal="center" vertical="center"/>
    </xf>
    <xf numFmtId="164" fontId="6" fillId="3" borderId="4" xfId="2">
      <alignment horizontal="center" vertical="center" shrinkToFit="1"/>
    </xf>
    <xf numFmtId="0" fontId="0" fillId="0" borderId="1" xfId="0" applyBorder="1" applyAlignment="1">
      <alignment horizontal="center" vertical="center"/>
    </xf>
    <xf numFmtId="10" fontId="0" fillId="0" borderId="0" xfId="1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</cellXfs>
  <cellStyles count="5">
    <cellStyle name="Normal" xfId="0" builtinId="0"/>
    <cellStyle name="Percent" xfId="1" builtinId="5"/>
    <cellStyle name="خانه های جدول" xfId="2"/>
    <cellStyle name="سرستون" xfId="3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726937507044761E-2"/>
          <c:y val="7.6117377219739421E-2"/>
          <c:w val="0.87232178799735927"/>
          <c:h val="0.672772693953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%PLAN 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Sheet1!$B$4:$M$4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5.6111741888342087E-2</c:v>
                </c:pt>
                <c:pt idx="2">
                  <c:v>7.6327813583828924E-2</c:v>
                </c:pt>
                <c:pt idx="3">
                  <c:v>9.614011243061299E-2</c:v>
                </c:pt>
                <c:pt idx="4">
                  <c:v>0.11212931301358191</c:v>
                </c:pt>
                <c:pt idx="5">
                  <c:v>0.12109506068871788</c:v>
                </c:pt>
                <c:pt idx="6">
                  <c:v>0.12109506068871788</c:v>
                </c:pt>
                <c:pt idx="7">
                  <c:v>0.11212931301358191</c:v>
                </c:pt>
                <c:pt idx="8">
                  <c:v>9.614011243061299E-2</c:v>
                </c:pt>
                <c:pt idx="9">
                  <c:v>7.6327813583828924E-2</c:v>
                </c:pt>
                <c:pt idx="10">
                  <c:v>5.6111741888342087E-2</c:v>
                </c:pt>
                <c:pt idx="11">
                  <c:v>3.8195958394916109E-2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C-474C-9884-69F192437EEA}"/>
            </c:ext>
          </c:extLst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%ACTUAL 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Sheet1!$B$6:$M$6</c:f>
              <c:numCache>
                <c:formatCode>0%</c:formatCode>
                <c:ptCount val="12"/>
                <c:pt idx="0">
                  <c:v>0.02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0.05</c:v>
                </c:pt>
                <c:pt idx="5">
                  <c:v>0.05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7C-474C-9884-69F192437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4365824"/>
        <c:axId val="474365432"/>
      </c:barChart>
      <c:lineChart>
        <c:grouping val="standard"/>
        <c:varyColors val="0"/>
        <c:ser>
          <c:idx val="1"/>
          <c:order val="1"/>
          <c:tx>
            <c:strRef>
              <c:f>Sheet1!$A$5</c:f>
              <c:strCache>
                <c:ptCount val="1"/>
                <c:pt idx="0">
                  <c:v>%PLAN 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Sheet1!$B$5:$M$5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C-474C-9884-69F192437EEA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Sheet1!$B$7:$M$7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0.27999999999999997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7C-474C-9884-69F192437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364256"/>
        <c:axId val="474365040"/>
      </c:lineChart>
      <c:scatterChart>
        <c:scatterStyle val="smoothMarker"/>
        <c:varyColors val="0"/>
        <c:ser>
          <c:idx val="4"/>
          <c:order val="4"/>
          <c:tx>
            <c:strRef>
              <c:f>Sheet1!$M$13</c:f>
              <c:strCache>
                <c:ptCount val="1"/>
                <c:pt idx="0">
                  <c:v>DD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  <a:prstDash val="sysDash"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5"/>
                </a:solidFill>
                <a:ln w="9525">
                  <a:solidFill>
                    <a:srgbClr val="FF0000"/>
                  </a:solidFill>
                  <a:prstDash val="sysDash"/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E3-4DC5-84A9-8D0CC6BFADC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3-4DC5-84A9-8D0CC6BFADCA}"/>
                </c:ext>
              </c:extLst>
            </c:dLbl>
            <c:dLbl>
              <c:idx val="1"/>
              <c:layout>
                <c:manualLayout>
                  <c:x val="-2.6584867075664622E-2"/>
                  <c:y val="-5.2521008403361345E-2"/>
                </c:manualLayout>
              </c:layout>
              <c:tx>
                <c:strRef>
                  <c:f>Sheet1!$M$20</c:f>
                  <c:strCache>
                    <c:ptCount val="1"/>
                    <c:pt idx="0">
                      <c:v>مهر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{F2DD56AE-D97F-4993-8B6A-5ABAB65A510A}</c15:txfldGUID>
                      <c15:f>Sheet1!$M$20</c15:f>
                      <c15:dlblFieldTableCache>
                        <c:ptCount val="1"/>
                        <c:pt idx="0">
                          <c:v>مهر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0E3-4DC5-84A9-8D0CC6BFA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Sheet1!$M$14:$M$15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Sheet1!$M$16:$M$17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0E3-4DC5-84A9-8D0CC6BFADCA}"/>
            </c:ext>
          </c:extLst>
        </c:ser>
        <c:ser>
          <c:idx val="5"/>
          <c:order val="5"/>
          <c:tx>
            <c:strRef>
              <c:f>Sheet1!$N$13</c:f>
              <c:strCache>
                <c:ptCount val="1"/>
                <c:pt idx="0">
                  <c:v>PLAN LINE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19050">
                <a:solidFill>
                  <a:schemeClr val="accent6"/>
                </a:solidFill>
              </a:ln>
              <a:effectLst/>
            </c:spPr>
          </c:marker>
          <c:xVal>
            <c:numRef>
              <c:f>Sheet1!$N$14:$N$15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Sheet1!$N$16:$N$17</c:f>
              <c:numCache>
                <c:formatCode>0%</c:formatCode>
                <c:ptCount val="2"/>
                <c:pt idx="0">
                  <c:v>0.62109506068871778</c:v>
                </c:pt>
                <c:pt idx="1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0E3-4DC5-84A9-8D0CC6BFADCA}"/>
            </c:ext>
          </c:extLst>
        </c:ser>
        <c:ser>
          <c:idx val="6"/>
          <c:order val="6"/>
          <c:tx>
            <c:strRef>
              <c:f>Sheet1!$O$13</c:f>
              <c:strCache>
                <c:ptCount val="1"/>
                <c:pt idx="0">
                  <c:v>ACTUAL LINE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127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Sheet1!$O$14:$O$15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Sheet1!$O$16:$O$17</c:f>
              <c:numCache>
                <c:formatCode>General</c:formatCode>
                <c:ptCount val="2"/>
                <c:pt idx="0">
                  <c:v>0.27999999999999997</c:v>
                </c:pt>
                <c:pt idx="1">
                  <c:v>0.27999999999999997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0E3-4DC5-84A9-8D0CC6BFADCA}"/>
            </c:ext>
          </c:extLst>
        </c:ser>
        <c:ser>
          <c:idx val="7"/>
          <c:order val="7"/>
          <c:tx>
            <c:strRef>
              <c:f>Sheet1!$L$23</c:f>
              <c:strCache>
                <c:ptCount val="1"/>
                <c:pt idx="0">
                  <c:v>GAP LINE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  <a:headEnd type="arrow" w="med" len="med"/>
              <a:tailEnd type="arrow" w="med" len="med"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rgbClr val="FF0000"/>
                </a:solidFill>
                <a:headEnd type="arrow" w="med" len="med"/>
                <a:tailEnd type="arrow" w="med" len="med"/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E3-4DC5-84A9-8D0CC6BFADCA}"/>
                </c:ext>
              </c:extLst>
            </c:dLbl>
            <c:dLbl>
              <c:idx val="1"/>
              <c:layout/>
              <c:tx>
                <c:strRef>
                  <c:f>Sheet1!$N$24</c:f>
                  <c:strCache>
                    <c:ptCount val="1"/>
                    <c:pt idx="0">
                      <c:v>-34%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{49386ED3-E7C6-4D32-8A64-2DD1CE088514}</c15:txfldGUID>
                      <c15:f>Sheet1!$N$24</c15:f>
                      <c15:dlblFieldTableCache>
                        <c:ptCount val="1"/>
                        <c:pt idx="0">
                          <c:v>-34%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0E3-4DC5-84A9-8D0CC6BFAD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E3-4DC5-84A9-8D0CC6BFAD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Sheet1!$L$24:$L$26</c:f>
              <c:numCache>
                <c:formatCode>General</c:formatCode>
                <c:ptCount val="3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</c:numCache>
            </c:numRef>
          </c:xVal>
          <c:yVal>
            <c:numRef>
              <c:f>Sheet1!$L$27:$L$29</c:f>
              <c:numCache>
                <c:formatCode>0%</c:formatCode>
                <c:ptCount val="3"/>
                <c:pt idx="0">
                  <c:v>0.27999999999999997</c:v>
                </c:pt>
                <c:pt idx="1">
                  <c:v>0.4505475303443589</c:v>
                </c:pt>
                <c:pt idx="2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0E3-4DC5-84A9-8D0CC6BFA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364256"/>
        <c:axId val="474365040"/>
      </c:scatterChart>
      <c:catAx>
        <c:axId val="47436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365040"/>
        <c:crosses val="autoZero"/>
        <c:auto val="1"/>
        <c:lblAlgn val="ctr"/>
        <c:lblOffset val="100"/>
        <c:noMultiLvlLbl val="0"/>
      </c:catAx>
      <c:valAx>
        <c:axId val="4743650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364256"/>
        <c:crosses val="autoZero"/>
        <c:crossBetween val="between"/>
        <c:minorUnit val="5.000000000000001E-2"/>
      </c:valAx>
      <c:valAx>
        <c:axId val="474365432"/>
        <c:scaling>
          <c:orientation val="minMax"/>
          <c:max val="0.18000000000000002"/>
          <c:min val="0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365824"/>
        <c:crosses val="max"/>
        <c:crossBetween val="between"/>
      </c:valAx>
      <c:catAx>
        <c:axId val="47436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365432"/>
        <c:crosses val="autoZero"/>
        <c:auto val="1"/>
        <c:lblAlgn val="ctr"/>
        <c:lblOffset val="100"/>
        <c:noMultiLvlLbl val="0"/>
      </c:catAx>
      <c:spPr>
        <a:noFill/>
        <a:ln w="127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Sheet1!$A$5</c:f>
              <c:strCache>
                <c:ptCount val="1"/>
                <c:pt idx="0">
                  <c:v>%PLAN 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9E-4B0C-B0FA-DCCFC9752FEE}"/>
            </c:ext>
          </c:extLst>
        </c:ser>
        <c:ser>
          <c:idx val="1"/>
          <c:order val="1"/>
          <c:tx>
            <c:strRef>
              <c:f>Sheet1!$A$7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0.27999999999999997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C9E-4B0C-B0FA-DCCFC9752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442047"/>
        <c:axId val="455442463"/>
      </c:scatterChart>
      <c:valAx>
        <c:axId val="455442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442463"/>
        <c:crosses val="autoZero"/>
        <c:crossBetween val="midCat"/>
      </c:valAx>
      <c:valAx>
        <c:axId val="45544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5442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'Sheet1 (2)'!$A$5</c:f>
              <c:strCache>
                <c:ptCount val="1"/>
                <c:pt idx="0">
                  <c:v>%PLAN 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'Sheet1 (2)'!$B$3:$M$3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'Sheet1 (2)'!$B$5:$M$5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C2D-4A73-A608-6A1ACD59F47D}"/>
            </c:ext>
          </c:extLst>
        </c:ser>
        <c:ser>
          <c:idx val="1"/>
          <c:order val="1"/>
          <c:tx>
            <c:strRef>
              <c:f>'Sheet1 (2)'!$A$7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'Sheet1 (2)'!$B$3:$M$3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'Sheet1 (2)'!$B$7:$M$7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0.27999999999999997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C2D-4A73-A608-6A1ACD59F47D}"/>
            </c:ext>
          </c:extLst>
        </c:ser>
        <c:ser>
          <c:idx val="2"/>
          <c:order val="2"/>
          <c:tx>
            <c:strRef>
              <c:f>'Sheet1 (2)'!$M$13</c:f>
              <c:strCache>
                <c:ptCount val="1"/>
                <c:pt idx="0">
                  <c:v>DD</c:v>
                </c:pt>
              </c:strCache>
            </c:strRef>
          </c:tx>
          <c:spPr>
            <a:ln w="19050" cap="rnd">
              <a:solidFill>
                <a:srgbClr val="FF0000"/>
              </a:solidFill>
              <a:prstDash val="dash"/>
              <a:round/>
              <a:headEnd type="triangle"/>
              <a:tailEnd type="triangle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7.5313797606325885E-3"/>
                  <c:y val="-2.8379438201773873E-17"/>
                </c:manualLayout>
              </c:layout>
              <c:tx>
                <c:strRef>
                  <c:f>'Sheet1 (2)'!$M$20</c:f>
                  <c:strCache>
                    <c:ptCount val="1"/>
                    <c:pt idx="0">
                      <c:v>مهر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{C895D503-E792-4D7D-BB47-3DA32191B98C}</c15:txfldGUID>
                      <c15:f>'Sheet1 (2)'!$M$20</c15:f>
                      <c15:dlblFieldTableCache>
                        <c:ptCount val="1"/>
                        <c:pt idx="0">
                          <c:v>مهر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0C2D-4A73-A608-6A1ACD59F4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(2)'!$M$14:$M$15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'Sheet1 (2)'!$M$16:$M$17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C2D-4A73-A608-6A1ACD59F47D}"/>
            </c:ext>
          </c:extLst>
        </c:ser>
        <c:ser>
          <c:idx val="3"/>
          <c:order val="3"/>
          <c:tx>
            <c:strRef>
              <c:f>'Sheet1 (2)'!$N$13</c:f>
              <c:strCache>
                <c:ptCount val="1"/>
                <c:pt idx="0">
                  <c:v>PLAN LINE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'Sheet1 (2)'!$N$14:$N$15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(2)'!$N$16:$N$17</c:f>
              <c:numCache>
                <c:formatCode>0%</c:formatCode>
                <c:ptCount val="2"/>
                <c:pt idx="0">
                  <c:v>0.62109506068871778</c:v>
                </c:pt>
                <c:pt idx="1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C2D-4A73-A608-6A1ACD59F47D}"/>
            </c:ext>
          </c:extLst>
        </c:ser>
        <c:ser>
          <c:idx val="4"/>
          <c:order val="4"/>
          <c:tx>
            <c:strRef>
              <c:f>'Sheet1 (2)'!$O$13</c:f>
              <c:strCache>
                <c:ptCount val="1"/>
                <c:pt idx="0">
                  <c:v>ACTUAL LINE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'Sheet1 (2)'!$O$14:$O$15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(2)'!$O$16:$O$17</c:f>
              <c:numCache>
                <c:formatCode>General</c:formatCode>
                <c:ptCount val="2"/>
                <c:pt idx="0">
                  <c:v>0.27999999999999997</c:v>
                </c:pt>
                <c:pt idx="1">
                  <c:v>0.27999999999999997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C2D-4A73-A608-6A1ACD59F47D}"/>
            </c:ext>
          </c:extLst>
        </c:ser>
        <c:ser>
          <c:idx val="5"/>
          <c:order val="5"/>
          <c:tx>
            <c:strRef>
              <c:f>'Sheet1 (2)'!$L$23</c:f>
              <c:strCache>
                <c:ptCount val="1"/>
                <c:pt idx="0">
                  <c:v>GAP LINE</c:v>
                </c:pt>
              </c:strCache>
            </c:strRef>
          </c:tx>
          <c:spPr>
            <a:ln w="19050" cap="rnd" cmpd="dbl">
              <a:solidFill>
                <a:srgbClr val="002060"/>
              </a:solidFill>
              <a:round/>
              <a:headEnd type="triangle"/>
              <a:tailEnd type="triangle"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'Sheet1 (2)'!$L$24:$L$26</c:f>
              <c:numCache>
                <c:formatCode>General</c:formatCode>
                <c:ptCount val="3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</c:numCache>
            </c:numRef>
          </c:xVal>
          <c:yVal>
            <c:numRef>
              <c:f>'Sheet1 (2)'!$L$27:$L$29</c:f>
              <c:numCache>
                <c:formatCode>0%</c:formatCode>
                <c:ptCount val="3"/>
                <c:pt idx="0">
                  <c:v>0.27999999999999997</c:v>
                </c:pt>
                <c:pt idx="1">
                  <c:v>0.4505475303443589</c:v>
                </c:pt>
                <c:pt idx="2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C2D-4A73-A608-6A1ACD59F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988687"/>
        <c:axId val="446983279"/>
      </c:scatterChart>
      <c:valAx>
        <c:axId val="446988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83279"/>
        <c:crosses val="autoZero"/>
        <c:crossBetween val="midCat"/>
      </c:valAx>
      <c:valAx>
        <c:axId val="44698327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9886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'Sheet1 (3)'!$A$5</c:f>
              <c:strCache>
                <c:ptCount val="1"/>
                <c:pt idx="0">
                  <c:v>%PLAN 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'Sheet1 (3)'!$B$5:$M$5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B1C-4287-BD00-AC1788728A5C}"/>
            </c:ext>
          </c:extLst>
        </c:ser>
        <c:ser>
          <c:idx val="1"/>
          <c:order val="1"/>
          <c:tx>
            <c:strRef>
              <c:f>'Sheet1 (3)'!$A$7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'Sheet1 (3)'!$B$3:$M$3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'Sheet1 (3)'!$B$7:$M$7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0.32999999999999996</c:v>
                </c:pt>
                <c:pt idx="7">
                  <c:v>0.36</c:v>
                </c:pt>
                <c:pt idx="8">
                  <c:v>0.41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B1C-4287-BD00-AC1788728A5C}"/>
            </c:ext>
          </c:extLst>
        </c:ser>
        <c:ser>
          <c:idx val="2"/>
          <c:order val="2"/>
          <c:tx>
            <c:strRef>
              <c:f>'Sheet1 (3)'!$L$11</c:f>
              <c:strCache>
                <c:ptCount val="1"/>
                <c:pt idx="0">
                  <c:v>مهر</c:v>
                </c:pt>
              </c:strCache>
            </c:strRef>
          </c:tx>
          <c:spPr>
            <a:ln w="19050" cap="rnd" cmpd="thickThin">
              <a:solidFill>
                <a:schemeClr val="accent6">
                  <a:lumMod val="50000"/>
                </a:schemeClr>
              </a:solidFill>
              <a:prstDash val="dash"/>
              <a:round/>
              <a:headEnd type="triangle"/>
              <a:tailEnd type="triangle"/>
            </a:ln>
            <a:effectLst/>
          </c:spPr>
          <c:marker>
            <c:symbol val="none"/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cap="none" spc="0" baseline="0">
                        <a:ln w="0"/>
                        <a:gradFill>
                          <a:gsLst>
                            <a:gs pos="0">
                              <a:schemeClr val="accent5">
                                <a:lumMod val="50000"/>
                              </a:schemeClr>
                            </a:gs>
                            <a:gs pos="50000">
                              <a:schemeClr val="accent5"/>
                            </a:gs>
                            <a:gs pos="100000">
                              <a:schemeClr val="accent5">
                                <a:lumMod val="60000"/>
                                <a:lumOff val="40000"/>
                              </a:schemeClr>
                            </a:gs>
                          </a:gsLst>
                          <a:lin ang="5400000"/>
                        </a:gradFill>
                        <a:effectLst>
                          <a:reflection blurRad="6350" stA="53000" endA="300" endPos="35500" dir="5400000" sy="-90000" algn="bl" rotWithShape="0"/>
                        </a:effectLst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D4802DD7-7158-49FB-B8AD-DCE372560B43}" type="CELLREF">
                      <a:rPr lang="fa-IR" b="0" cap="none" spc="0">
                        <a:ln w="0"/>
                        <a:gradFill>
                          <a:gsLst>
                            <a:gs pos="0">
                              <a:schemeClr val="accent5">
                                <a:lumMod val="50000"/>
                              </a:schemeClr>
                            </a:gs>
                            <a:gs pos="50000">
                              <a:schemeClr val="accent5"/>
                            </a:gs>
                            <a:gs pos="100000">
                              <a:schemeClr val="accent5">
                                <a:lumMod val="60000"/>
                                <a:lumOff val="40000"/>
                              </a:schemeClr>
                            </a:gs>
                          </a:gsLst>
                          <a:lin ang="5400000"/>
                        </a:gradFill>
                        <a:effectLst>
                          <a:reflection blurRad="6350" stA="53000" endA="300" endPos="35500" dir="5400000" sy="-90000" algn="bl" rotWithShape="0"/>
                        </a:effectLst>
                        <a:cs typeface="B Titr" panose="00000700000000000000" pitchFamily="2" charset="-78"/>
                      </a:rPr>
                      <a:pPr>
                        <a:defRPr cap="none" spc="0">
                          <a:ln w="0"/>
                          <a:gradFill>
                            <a:gsLst>
                              <a:gs pos="0">
                                <a:schemeClr val="accent5">
                                  <a:lumMod val="50000"/>
                                </a:schemeClr>
                              </a:gs>
                              <a:gs pos="50000">
                                <a:schemeClr val="accent5"/>
                              </a:gs>
                              <a:gs pos="100000">
                                <a:schemeClr val="accent5">
                                  <a:lumMod val="60000"/>
                                  <a:lumOff val="40000"/>
                                </a:schemeClr>
                              </a:gs>
                            </a:gsLst>
                            <a:lin ang="5400000"/>
                          </a:gradFill>
                          <a:effectLst>
                            <a:reflection blurRad="6350" stA="53000" endA="300" endPos="35500" dir="5400000" sy="-90000" algn="bl" rotWithShape="0"/>
                          </a:effectLst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cap="none" spc="0" baseline="0">
                      <a:ln w="0"/>
                      <a:gradFill>
                        <a:gsLst>
                          <a:gs pos="0">
                            <a:schemeClr val="accent5">
                              <a:lumMod val="50000"/>
                            </a:schemeClr>
                          </a:gs>
                          <a:gs pos="50000">
                            <a:schemeClr val="accent5"/>
                          </a:gs>
                          <a:gs pos="100000">
                            <a:schemeClr val="accent5">
                              <a:lumMod val="60000"/>
                              <a:lumOff val="40000"/>
                            </a:schemeClr>
                          </a:gs>
                        </a:gsLst>
                        <a:lin ang="5400000"/>
                      </a:gradFill>
                      <a:effectLst>
                        <a:reflection blurRad="6350" stA="53000" endA="300" endPos="35500" dir="5400000" sy="-90000" algn="bl" rotWithShape="0"/>
                      </a:effectLst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  <c15:dlblFieldTable>
                    <c15:dlblFTEntry>
                      <c15:txfldGUID>{D4802DD7-7158-49FB-B8AD-DCE372560B43}</c15:txfldGUID>
                      <c15:f>'Sheet1 (3)'!$L$11</c15:f>
                      <c15:dlblFieldTableCache>
                        <c:ptCount val="1"/>
                        <c:pt idx="0">
                          <c:v>مهر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B1C-4287-BD00-AC1788728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(3)'!$M$14:$N$14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'Sheet1 (3)'!$O$14:$P$14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B1C-4287-BD00-AC1788728A5C}"/>
            </c:ext>
          </c:extLst>
        </c:ser>
        <c:ser>
          <c:idx val="3"/>
          <c:order val="3"/>
          <c:tx>
            <c:strRef>
              <c:f>'Sheet1 (3)'!$M$16</c:f>
              <c:strCache>
                <c:ptCount val="1"/>
                <c:pt idx="0">
                  <c:v>Plan Line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'Sheet1 (3)'!$N$17:$N$18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(3)'!$N$19:$N$20</c:f>
              <c:numCache>
                <c:formatCode>General</c:formatCode>
                <c:ptCount val="2"/>
                <c:pt idx="0">
                  <c:v>0.62109506068871778</c:v>
                </c:pt>
                <c:pt idx="1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B1C-4287-BD00-AC1788728A5C}"/>
            </c:ext>
          </c:extLst>
        </c:ser>
        <c:ser>
          <c:idx val="4"/>
          <c:order val="4"/>
          <c:tx>
            <c:strRef>
              <c:f>'Sheet1 (3)'!$P$16</c:f>
              <c:strCache>
                <c:ptCount val="1"/>
                <c:pt idx="0">
                  <c:v>Actual Line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'Sheet1 (3)'!$Q$17:$Q$18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(3)'!$Q$19:$Q$20</c:f>
              <c:numCache>
                <c:formatCode>General</c:formatCode>
                <c:ptCount val="2"/>
                <c:pt idx="0">
                  <c:v>0.32999999999999996</c:v>
                </c:pt>
                <c:pt idx="1">
                  <c:v>0.32999999999999996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B1C-4287-BD00-AC1788728A5C}"/>
            </c:ext>
          </c:extLst>
        </c:ser>
        <c:ser>
          <c:idx val="5"/>
          <c:order val="5"/>
          <c:tx>
            <c:strRef>
              <c:f>'Sheet1 (3)'!$M$24</c:f>
              <c:strCache>
                <c:ptCount val="1"/>
                <c:pt idx="0">
                  <c:v>Gap Line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solidFill>
                  <a:schemeClr val="accent6"/>
                </a:solidFill>
                <a:round/>
                <a:headEnd type="triangle"/>
                <a:tailEnd type="arrow"/>
              </a:ln>
              <a:effectLst/>
            </c:spPr>
            <c:extLst>
              <c:ext xmlns:c16="http://schemas.microsoft.com/office/drawing/2014/chart" uri="{C3380CC4-5D6E-409C-BE32-E72D297353CC}">
                <c16:uniqueId val="{0000000A-AB1C-4287-BD00-AC1788728A5C}"/>
              </c:ext>
            </c:extLst>
          </c:dPt>
          <c:dPt>
            <c:idx val="2"/>
            <c:marker>
              <c:symbol val="none"/>
            </c:marker>
            <c:bubble3D val="0"/>
            <c:spPr>
              <a:ln w="19050" cap="rnd">
                <a:solidFill>
                  <a:schemeClr val="accent6"/>
                </a:solidFill>
                <a:round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8-AB1C-4287-BD00-AC1788728A5C}"/>
              </c:ext>
            </c:extLst>
          </c:dPt>
          <c:dLbls>
            <c:dLbl>
              <c:idx val="1"/>
              <c:layout>
                <c:manualLayout>
                  <c:x val="-2.2371364653243847E-3"/>
                  <c:y val="-2.1855422080687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Impact" panose="020B0806030902050204" pitchFamily="34" charset="0"/>
                        <a:ea typeface="+mn-ea"/>
                        <a:cs typeface="B Titr" panose="00000700000000000000" pitchFamily="2" charset="-78"/>
                      </a:defRPr>
                    </a:pPr>
                    <a:fld id="{CD4435C3-CF37-4D51-BDAF-16062B932A86}" type="CELLREF">
                      <a:rPr lang="en-US">
                        <a:latin typeface="Impact" panose="020B0806030902050204" pitchFamily="34" charset="0"/>
                        <a:cs typeface="B Titr" panose="00000700000000000000" pitchFamily="2" charset="-78"/>
                      </a:rPr>
                      <a:pPr>
                        <a:defRPr>
                          <a:latin typeface="Impact" panose="020B0806030902050204" pitchFamily="34" charset="0"/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Impact" panose="020B0806030902050204" pitchFamily="34" charset="0"/>
                      <a:ea typeface="+mn-ea"/>
                      <a:cs typeface="B Titr" panose="000007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{CD4435C3-CF37-4D51-BDAF-16062B932A86}</c15:txfldGUID>
                      <c15:f>'Sheet1 (3)'!$P$10</c15:f>
                      <c15:dlblFieldTableCache>
                        <c:ptCount val="1"/>
                        <c:pt idx="0">
                          <c:v>29.11%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AB1C-4287-BD00-AC1788728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(3)'!$N$25:$N$27</c:f>
              <c:numCache>
                <c:formatCode>General</c:formatCode>
                <c:ptCount val="3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</c:numCache>
            </c:numRef>
          </c:xVal>
          <c:yVal>
            <c:numRef>
              <c:f>'Sheet1 (3)'!$N$28:$N$30</c:f>
              <c:numCache>
                <c:formatCode>General</c:formatCode>
                <c:ptCount val="3"/>
                <c:pt idx="0">
                  <c:v>0.32999999999999996</c:v>
                </c:pt>
                <c:pt idx="1">
                  <c:v>0.47554753034435887</c:v>
                </c:pt>
                <c:pt idx="2">
                  <c:v>0.62109506068871778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B1C-4287-BD00-AC1788728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651808"/>
        <c:axId val="1822647232"/>
      </c:scatterChart>
      <c:valAx>
        <c:axId val="1822651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47232"/>
        <c:crosses val="autoZero"/>
        <c:crossBetween val="midCat"/>
      </c:valAx>
      <c:valAx>
        <c:axId val="1822647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51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'Sheet1 (5)'!$A$5</c:f>
              <c:strCache>
                <c:ptCount val="1"/>
                <c:pt idx="0">
                  <c:v>%PLAN C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(5)'!$B$2:$M$2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'Sheet1 (5)'!$B$5:$M$5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8-4768-AAA2-53A963B5E749}"/>
            </c:ext>
          </c:extLst>
        </c:ser>
        <c:ser>
          <c:idx val="1"/>
          <c:order val="1"/>
          <c:tx>
            <c:strRef>
              <c:f>'Sheet1 (5)'!$A$7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'Sheet1 (5)'!$B$2:$M$2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'Sheet1 (5)'!$B$7:$M$7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0.32999999999999996</c:v>
                </c:pt>
                <c:pt idx="7">
                  <c:v>0.36</c:v>
                </c:pt>
                <c:pt idx="8">
                  <c:v>0.41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8-4768-AAA2-53A963B5E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2651808"/>
        <c:axId val="1822647232"/>
      </c:lineChart>
      <c:scatterChart>
        <c:scatterStyle val="smoothMarker"/>
        <c:varyColors val="0"/>
        <c:ser>
          <c:idx val="2"/>
          <c:order val="2"/>
          <c:tx>
            <c:strRef>
              <c:f>'Sheet1 (5)'!$L$11</c:f>
              <c:strCache>
                <c:ptCount val="1"/>
                <c:pt idx="0">
                  <c:v>مرداد</c:v>
                </c:pt>
              </c:strCache>
            </c:strRef>
          </c:tx>
          <c:spPr>
            <a:ln w="19050" cap="rnd" cmpd="thickThin">
              <a:solidFill>
                <a:schemeClr val="accent6">
                  <a:lumMod val="50000"/>
                </a:schemeClr>
              </a:solidFill>
              <a:prstDash val="dash"/>
              <a:round/>
              <a:headEnd type="triangle"/>
              <a:tailEnd type="triangle"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cap="none" spc="0" baseline="0">
                        <a:ln w="0"/>
                        <a:gradFill>
                          <a:gsLst>
                            <a:gs pos="0">
                              <a:schemeClr val="accent5">
                                <a:lumMod val="50000"/>
                              </a:schemeClr>
                            </a:gs>
                            <a:gs pos="50000">
                              <a:schemeClr val="accent5"/>
                            </a:gs>
                            <a:gs pos="100000">
                              <a:schemeClr val="accent5">
                                <a:lumMod val="60000"/>
                                <a:lumOff val="40000"/>
                              </a:schemeClr>
                            </a:gs>
                          </a:gsLst>
                          <a:lin ang="5400000"/>
                        </a:gradFill>
                        <a:effectLst>
                          <a:reflection blurRad="6350" stA="53000" endA="300" endPos="35500" dir="5400000" sy="-90000" algn="bl" rotWithShape="0"/>
                        </a:effectLst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D4802DD7-7158-49FB-B8AD-DCE372560B43}" type="CELLREF">
                      <a:rPr lang="fa-IR" b="0" cap="none" spc="0">
                        <a:ln w="0"/>
                        <a:gradFill>
                          <a:gsLst>
                            <a:gs pos="0">
                              <a:schemeClr val="accent5">
                                <a:lumMod val="50000"/>
                              </a:schemeClr>
                            </a:gs>
                            <a:gs pos="50000">
                              <a:schemeClr val="accent5"/>
                            </a:gs>
                            <a:gs pos="100000">
                              <a:schemeClr val="accent5">
                                <a:lumMod val="60000"/>
                                <a:lumOff val="40000"/>
                              </a:schemeClr>
                            </a:gs>
                          </a:gsLst>
                          <a:lin ang="5400000"/>
                        </a:gradFill>
                        <a:effectLst>
                          <a:reflection blurRad="6350" stA="53000" endA="300" endPos="35500" dir="5400000" sy="-90000" algn="bl" rotWithShape="0"/>
                        </a:effectLst>
                        <a:cs typeface="B Titr" panose="00000700000000000000" pitchFamily="2" charset="-78"/>
                      </a:rPr>
                      <a:pPr>
                        <a:defRPr sz="900" b="0" i="0" u="none" strike="noStrike" kern="1200" cap="none" spc="0" baseline="0">
                          <a:ln w="0"/>
                          <a:gradFill>
                            <a:gsLst>
                              <a:gs pos="0">
                                <a:schemeClr val="accent5">
                                  <a:lumMod val="50000"/>
                                </a:schemeClr>
                              </a:gs>
                              <a:gs pos="50000">
                                <a:schemeClr val="accent5"/>
                              </a:gs>
                              <a:gs pos="100000">
                                <a:schemeClr val="accent5">
                                  <a:lumMod val="60000"/>
                                  <a:lumOff val="40000"/>
                                </a:schemeClr>
                              </a:gs>
                            </a:gsLst>
                            <a:lin ang="5400000"/>
                          </a:gradFill>
                          <a:effectLst>
                            <a:reflection blurRad="6350" stA="53000" endA="300" endPos="35500" dir="5400000" sy="-90000" algn="bl" rotWithShape="0"/>
                          </a:effectLst>
                          <a:latin typeface="+mn-lt"/>
                          <a:ea typeface="+mn-ea"/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  <c15:dlblFieldTable>
                    <c15:dlblFTEntry>
                      <c15:txfldGUID>{D4802DD7-7158-49FB-B8AD-DCE372560B43}</c15:txfldGUID>
                      <c15:f>'Sheet1 (5)'!$L$11</c15:f>
                      <c15:dlblFieldTableCache>
                        <c:ptCount val="1"/>
                        <c:pt idx="0">
                          <c:v>مرداد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3628-4768-AAA2-53A963B5E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(5)'!$M$14:$N$14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'Sheet1 (5)'!$O$14:$P$14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628-4768-AAA2-53A963B5E749}"/>
            </c:ext>
          </c:extLst>
        </c:ser>
        <c:ser>
          <c:idx val="3"/>
          <c:order val="3"/>
          <c:tx>
            <c:strRef>
              <c:f>'Sheet1 (5)'!$M$16</c:f>
              <c:strCache>
                <c:ptCount val="1"/>
                <c:pt idx="0">
                  <c:v>Plan Line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'Sheet1 (5)'!$N$17:$N$18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(5)'!$N$19:$N$20</c:f>
              <c:numCache>
                <c:formatCode>General</c:formatCode>
                <c:ptCount val="2"/>
                <c:pt idx="0">
                  <c:v>0.37890493931128205</c:v>
                </c:pt>
                <c:pt idx="1">
                  <c:v>0.37890493931128205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628-4768-AAA2-53A963B5E749}"/>
            </c:ext>
          </c:extLst>
        </c:ser>
        <c:ser>
          <c:idx val="4"/>
          <c:order val="4"/>
          <c:tx>
            <c:strRef>
              <c:f>'Sheet1 (5)'!$P$16</c:f>
              <c:strCache>
                <c:ptCount val="1"/>
                <c:pt idx="0">
                  <c:v>Actual Line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'Sheet1 (5)'!$Q$17:$Q$18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(5)'!$Q$19:$Q$20</c:f>
              <c:numCache>
                <c:formatCode>General</c:formatCode>
                <c:ptCount val="2"/>
                <c:pt idx="0">
                  <c:v>0.18</c:v>
                </c:pt>
                <c:pt idx="1">
                  <c:v>0.18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628-4768-AAA2-53A963B5E749}"/>
            </c:ext>
          </c:extLst>
        </c:ser>
        <c:ser>
          <c:idx val="5"/>
          <c:order val="5"/>
          <c:tx>
            <c:strRef>
              <c:f>'Sheet1 (5)'!$M$24</c:f>
              <c:strCache>
                <c:ptCount val="1"/>
                <c:pt idx="0">
                  <c:v>Gap Line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0"/>
            <c:bubble3D val="0"/>
            <c:spPr>
              <a:ln w="19050" cap="rnd">
                <a:solidFill>
                  <a:schemeClr val="accent6"/>
                </a:solidFill>
                <a:round/>
                <a:headEnd type="triangle"/>
                <a:tailEnd type="arrow"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28-4768-AAA2-53A963B5E749}"/>
              </c:ext>
            </c:extLst>
          </c:dPt>
          <c:dPt>
            <c:idx val="2"/>
            <c:bubble3D val="0"/>
            <c:spPr>
              <a:ln w="19050" cap="rnd">
                <a:solidFill>
                  <a:schemeClr val="accent6"/>
                </a:solidFill>
                <a:round/>
                <a:tailEnd type="triangle"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28-4768-AAA2-53A963B5E749}"/>
              </c:ext>
            </c:extLst>
          </c:dPt>
          <c:dLbls>
            <c:dLbl>
              <c:idx val="1"/>
              <c:layout>
                <c:manualLayout>
                  <c:x val="-2.2371364653243847E-3"/>
                  <c:y val="-2.1855422080687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Impact" panose="020B0806030902050204" pitchFamily="34" charset="0"/>
                        <a:ea typeface="+mn-ea"/>
                        <a:cs typeface="B Titr" panose="00000700000000000000" pitchFamily="2" charset="-78"/>
                      </a:defRPr>
                    </a:pPr>
                    <a:fld id="{CD4435C3-CF37-4D51-BDAF-16062B932A86}" type="CELLREF">
                      <a:rPr lang="en-US">
                        <a:latin typeface="Impact" panose="020B0806030902050204" pitchFamily="34" charset="0"/>
                        <a:cs typeface="B Titr" panose="00000700000000000000" pitchFamily="2" charset="-78"/>
                      </a:rPr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Impact" panose="020B0806030902050204" pitchFamily="34" charset="0"/>
                          <a:ea typeface="+mn-ea"/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{CD4435C3-CF37-4D51-BDAF-16062B932A86}</c15:txfldGUID>
                      <c15:f>'Sheet1 (5)'!$P$10</c15:f>
                      <c15:dlblFieldTableCache>
                        <c:ptCount val="1"/>
                        <c:pt idx="0">
                          <c:v>19.89%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3628-4768-AAA2-53A963B5E7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(5)'!$N$25:$N$27</c:f>
              <c:numCache>
                <c:formatCode>General</c:formatCode>
                <c:ptCount val="3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</c:numCache>
            </c:numRef>
          </c:xVal>
          <c:yVal>
            <c:numRef>
              <c:f>'Sheet1 (5)'!$N$28:$N$30</c:f>
              <c:numCache>
                <c:formatCode>General</c:formatCode>
                <c:ptCount val="3"/>
                <c:pt idx="0">
                  <c:v>0.18</c:v>
                </c:pt>
                <c:pt idx="1">
                  <c:v>0.27945246965564102</c:v>
                </c:pt>
                <c:pt idx="2">
                  <c:v>0.37890493931128205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3628-4768-AAA2-53A963B5E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651808"/>
        <c:axId val="1822647232"/>
      </c:scatterChart>
      <c:catAx>
        <c:axId val="182265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47232"/>
        <c:crosses val="autoZero"/>
        <c:auto val="1"/>
        <c:lblAlgn val="ctr"/>
        <c:lblOffset val="100"/>
        <c:noMultiLvlLbl val="0"/>
      </c:catAx>
      <c:valAx>
        <c:axId val="18226472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265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'Sheet1 (4)'!$A$5</c:f>
              <c:strCache>
                <c:ptCount val="1"/>
                <c:pt idx="0">
                  <c:v>%PLAN 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'Sheet1 (4)'!$B$2:$M$2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'Sheet1 (4)'!$B$5:$M$5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A0-40C5-93C5-4F784E495FE5}"/>
            </c:ext>
          </c:extLst>
        </c:ser>
        <c:ser>
          <c:idx val="1"/>
          <c:order val="1"/>
          <c:tx>
            <c:strRef>
              <c:f>'Sheet1 (4)'!$A$7</c:f>
              <c:strCache>
                <c:ptCount val="1"/>
                <c:pt idx="0">
                  <c:v>%ACTUAL 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'Sheet1 (4)'!$B$7:$M$7</c:f>
              <c:numCache>
                <c:formatCode>0%</c:formatCode>
                <c:ptCount val="12"/>
                <c:pt idx="0">
                  <c:v>0.02</c:v>
                </c:pt>
                <c:pt idx="1">
                  <c:v>0.08</c:v>
                </c:pt>
                <c:pt idx="2">
                  <c:v>0.11</c:v>
                </c:pt>
                <c:pt idx="3">
                  <c:v>0.13</c:v>
                </c:pt>
                <c:pt idx="4">
                  <c:v>0.18</c:v>
                </c:pt>
                <c:pt idx="5">
                  <c:v>0.22999999999999998</c:v>
                </c:pt>
                <c:pt idx="6">
                  <c:v>0.32999999999999996</c:v>
                </c:pt>
                <c:pt idx="7">
                  <c:v>0.36</c:v>
                </c:pt>
                <c:pt idx="8">
                  <c:v>0.41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A0-40C5-93C5-4F784E49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8314000"/>
        <c:axId val="1918325648"/>
      </c:lineChart>
      <c:scatterChart>
        <c:scatterStyle val="smoothMarker"/>
        <c:varyColors val="0"/>
        <c:ser>
          <c:idx val="2"/>
          <c:order val="2"/>
          <c:tx>
            <c:strRef>
              <c:f>'Sheet1 (4)'!$L$12</c:f>
              <c:strCache>
                <c:ptCount val="1"/>
                <c:pt idx="0">
                  <c:v>تیر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B Titr" panose="00000700000000000000" pitchFamily="2" charset="-78"/>
                      </a:defRPr>
                    </a:pPr>
                    <a:fld id="{07700B06-0493-403D-B87D-C26BA728401E}" type="CELLREF">
                      <a:rPr lang="fa-IR">
                        <a:cs typeface="B Titr" panose="00000700000000000000" pitchFamily="2" charset="-78"/>
                      </a:rPr>
                      <a:pPr>
                        <a:defRPr>
                          <a:cs typeface="B Titr" panose="00000700000000000000" pitchFamily="2" charset="-78"/>
                        </a:defRPr>
                      </a:pPr>
                      <a:t>[CELLREF]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B Titr" panose="00000700000000000000" pitchFamily="2" charset="-78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333333333333339E-2"/>
                      <c:h val="9.0844326277397122E-2"/>
                    </c:manualLayout>
                  </c15:layout>
                  <c15:dlblFieldTable>
                    <c15:dlblFTEntry>
                      <c15:txfldGUID>{07700B06-0493-403D-B87D-C26BA728401E}</c15:txfldGUID>
                      <c15:f>'Sheet1 (4)'!$L$12</c15:f>
                      <c15:dlblFieldTableCache>
                        <c:ptCount val="1"/>
                        <c:pt idx="0">
                          <c:v>تیر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CA0-40C5-93C5-4F784E495F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'Sheet1 (4)'!$M$15:$M$16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'Sheet1 (4)'!$M$17:$M$18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CA0-40C5-93C5-4F784E495FE5}"/>
            </c:ext>
          </c:extLst>
        </c:ser>
        <c:ser>
          <c:idx val="3"/>
          <c:order val="3"/>
          <c:tx>
            <c:strRef>
              <c:f>'Sheet1 (4)'!$L$22</c:f>
              <c:strCache>
                <c:ptCount val="1"/>
                <c:pt idx="0">
                  <c:v>Plan Line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'Sheet1 (4)'!$M$23:$M$24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(4)'!$M$25:$M$26</c:f>
              <c:numCache>
                <c:formatCode>General</c:formatCode>
                <c:ptCount val="2"/>
                <c:pt idx="0">
                  <c:v>0.26677562629770013</c:v>
                </c:pt>
                <c:pt idx="1">
                  <c:v>0.26677562629770013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CA0-40C5-93C5-4F784E495FE5}"/>
            </c:ext>
          </c:extLst>
        </c:ser>
        <c:ser>
          <c:idx val="4"/>
          <c:order val="4"/>
          <c:tx>
            <c:strRef>
              <c:f>'Sheet1 (4)'!$O$22</c:f>
              <c:strCache>
                <c:ptCount val="1"/>
                <c:pt idx="0">
                  <c:v>Actual Line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'Sheet1 (4)'!$P$23:$P$24</c:f>
              <c:numCache>
                <c:formatCode>General</c:formatCode>
                <c:ptCount val="2"/>
                <c:pt idx="0">
                  <c:v>1</c:v>
                </c:pt>
                <c:pt idx="1">
                  <c:v>12</c:v>
                </c:pt>
              </c:numCache>
            </c:numRef>
          </c:xVal>
          <c:yVal>
            <c:numRef>
              <c:f>'Sheet1 (4)'!$P$25:$P$26</c:f>
              <c:numCache>
                <c:formatCode>General</c:formatCode>
                <c:ptCount val="2"/>
                <c:pt idx="0">
                  <c:v>0.13</c:v>
                </c:pt>
                <c:pt idx="1">
                  <c:v>0.13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CA0-40C5-93C5-4F784E495FE5}"/>
            </c:ext>
          </c:extLst>
        </c:ser>
        <c:ser>
          <c:idx val="5"/>
          <c:order val="5"/>
          <c:tx>
            <c:strRef>
              <c:f>'Sheet1 (4)'!$L$29</c:f>
              <c:strCache>
                <c:ptCount val="1"/>
                <c:pt idx="0">
                  <c:v>Gap Line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'Sheet1 (4)'!$M$30:$M$32</c:f>
              <c:numCache>
                <c:formatCode>General</c:formatCode>
                <c:ptCount val="3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</c:numCache>
            </c:numRef>
          </c:xVal>
          <c:yVal>
            <c:numRef>
              <c:f>'Sheet1 (4)'!$M$33:$M$35</c:f>
              <c:numCache>
                <c:formatCode>General</c:formatCode>
                <c:ptCount val="3"/>
                <c:pt idx="0">
                  <c:v>0.13</c:v>
                </c:pt>
                <c:pt idx="1">
                  <c:v>0.19838781314885007</c:v>
                </c:pt>
                <c:pt idx="2">
                  <c:v>0.26677562629770013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CA0-40C5-93C5-4F784E49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314000"/>
        <c:axId val="1918325648"/>
      </c:scatterChart>
      <c:catAx>
        <c:axId val="191831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325648"/>
        <c:crosses val="autoZero"/>
        <c:auto val="1"/>
        <c:lblAlgn val="ctr"/>
        <c:lblOffset val="100"/>
        <c:noMultiLvlLbl val="0"/>
      </c:catAx>
      <c:valAx>
        <c:axId val="19183256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831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Sheet2!$E$7</c:f>
              <c:strCache>
                <c:ptCount val="1"/>
                <c:pt idx="0">
                  <c:v>انباشته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Sheet2!$F$5:$Q$5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Sheet2!$F$7:$Q$7</c:f>
              <c:numCache>
                <c:formatCode>0%</c:formatCode>
                <c:ptCount val="12"/>
                <c:pt idx="0">
                  <c:v>3.8195958394916109E-2</c:v>
                </c:pt>
                <c:pt idx="1">
                  <c:v>9.4307700283258189E-2</c:v>
                </c:pt>
                <c:pt idx="2">
                  <c:v>0.17063551386708711</c:v>
                </c:pt>
                <c:pt idx="3">
                  <c:v>0.26677562629770013</c:v>
                </c:pt>
                <c:pt idx="4">
                  <c:v>0.37890493931128205</c:v>
                </c:pt>
                <c:pt idx="5">
                  <c:v>0.49999999999999994</c:v>
                </c:pt>
                <c:pt idx="6">
                  <c:v>0.62109506068871778</c:v>
                </c:pt>
                <c:pt idx="7">
                  <c:v>0.73322437370229965</c:v>
                </c:pt>
                <c:pt idx="8">
                  <c:v>0.82936448613291258</c:v>
                </c:pt>
                <c:pt idx="9">
                  <c:v>0.90569229971674148</c:v>
                </c:pt>
                <c:pt idx="10">
                  <c:v>0.96180404160508359</c:v>
                </c:pt>
                <c:pt idx="11">
                  <c:v>0.99999999999999967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D79-4CCA-9BD4-3EDC0D483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8261136"/>
        <c:axId val="2098265296"/>
      </c:lineChart>
      <c:catAx>
        <c:axId val="2098261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265296"/>
        <c:crosses val="autoZero"/>
        <c:auto val="1"/>
        <c:lblAlgn val="ctr"/>
        <c:lblOffset val="100"/>
        <c:noMultiLvlLbl val="1"/>
      </c:catAx>
      <c:valAx>
        <c:axId val="20982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26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592667</xdr:colOff>
      <xdr:row>3</xdr:row>
      <xdr:rowOff>0</xdr:rowOff>
    </xdr:from>
    <xdr:to>
      <xdr:col>10</xdr:col>
      <xdr:colOff>148167</xdr:colOff>
      <xdr:row>24</xdr:row>
      <xdr:rowOff>157056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179918</xdr:colOff>
      <xdr:row>27</xdr:row>
      <xdr:rowOff>141816</xdr:rowOff>
    </xdr:from>
    <xdr:to>
      <xdr:col>15</xdr:col>
      <xdr:colOff>31751</xdr:colOff>
      <xdr:row>42</xdr:row>
      <xdr:rowOff>27516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116416</xdr:colOff>
      <xdr:row>6</xdr:row>
      <xdr:rowOff>57149</xdr:rowOff>
    </xdr:from>
    <xdr:to>
      <xdr:col>9</xdr:col>
      <xdr:colOff>264583</xdr:colOff>
      <xdr:row>27</xdr:row>
      <xdr:rowOff>31750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359833</xdr:colOff>
      <xdr:row>7</xdr:row>
      <xdr:rowOff>10584</xdr:rowOff>
    </xdr:from>
    <xdr:to>
      <xdr:col>5</xdr:col>
      <xdr:colOff>560917</xdr:colOff>
      <xdr:row>9</xdr:row>
      <xdr:rowOff>0</xdr:rowOff>
    </xdr:to>
    <xdr:sp macro="" textlink="$M$20">
      <xdr:nvSpPr>
        <xdr:cNvPr id="5" name="TextBox 4"/>
        <xdr:cNvSpPr txBox="1"/>
      </xdr:nvSpPr>
      <xdr:spPr>
        <a:xfrm>
          <a:off x="3153833" y="1545167"/>
          <a:ext cx="814917" cy="3704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031E00C-908F-4B39-AB0A-4BC880AA946E}" type="TxLink">
            <a:rPr lang="fa-IR" sz="1100" b="1" i="0" u="none" strike="noStrike">
              <a:solidFill>
                <a:srgbClr val="FF0000"/>
              </a:solidFill>
              <a:latin typeface="Calibri"/>
              <a:cs typeface="Calibri"/>
            </a:rPr>
            <a:pPr algn="ctr"/>
            <a:t>مهر</a:t>
          </a:fld>
          <a:endParaRPr lang="en-US" sz="1100"/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0.42678</cdr:x>
      <cdr:y>0.04283</cdr:y>
    </cdr:from>
    <cdr:to>
      <cdr:x>0.56695</cdr:x>
      <cdr:y>0.12539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59001" y="175685"/>
          <a:ext cx="709083" cy="338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856684</xdr:colOff>
      <xdr:row>9</xdr:row>
      <xdr:rowOff>73400</xdr:rowOff>
    </xdr:from>
    <xdr:to>
      <xdr:col>10</xdr:col>
      <xdr:colOff>94684</xdr:colOff>
      <xdr:row>31</xdr:row>
      <xdr:rowOff>124732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642372</xdr:colOff>
      <xdr:row>6</xdr:row>
      <xdr:rowOff>130968</xdr:rowOff>
    </xdr:from>
    <xdr:to>
      <xdr:col>9</xdr:col>
      <xdr:colOff>547688</xdr:colOff>
      <xdr:row>24</xdr:row>
      <xdr:rowOff>73817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359834</xdr:colOff>
      <xdr:row>7</xdr:row>
      <xdr:rowOff>173566</xdr:rowOff>
    </xdr:from>
    <xdr:to>
      <xdr:col>9</xdr:col>
      <xdr:colOff>21167</xdr:colOff>
      <xdr:row>22</xdr:row>
      <xdr:rowOff>59266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7</xdr:row>
      <xdr:rowOff>38100</xdr:rowOff>
    </xdr:from>
    <xdr:to>
      <xdr:col>13</xdr:col>
      <xdr:colOff>114300</xdr:colOff>
      <xdr:row>21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zoomScale="90" zoomScaleNormal="90" workbookViewId="0">
      <selection activeCell="L14" sqref="L14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5" ht="24.75" thickBot="1" x14ac:dyDescent="0.5">
      <c r="E1" s="26" t="s">
        <v>16</v>
      </c>
      <c r="F1" s="26"/>
      <c r="G1" s="26"/>
      <c r="H1" s="26"/>
      <c r="I1" s="26"/>
    </row>
    <row r="2" spans="1:15" ht="17.45" customHeight="1" thickTop="1" thickBot="1" x14ac:dyDescent="0.3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11</v>
      </c>
      <c r="J2" s="18" t="s">
        <v>7</v>
      </c>
      <c r="K2" s="18" t="s">
        <v>8</v>
      </c>
      <c r="L2" s="18" t="s">
        <v>9</v>
      </c>
      <c r="M2" s="18" t="s">
        <v>10</v>
      </c>
    </row>
    <row r="3" spans="1:15" ht="17.45" customHeight="1" thickTop="1" thickBot="1" x14ac:dyDescent="0.3"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L3" s="18">
        <v>11</v>
      </c>
      <c r="M3" s="18">
        <v>12</v>
      </c>
    </row>
    <row r="4" spans="1:15" ht="15.75" thickTop="1" x14ac:dyDescent="0.25">
      <c r="A4" s="3" t="s">
        <v>12</v>
      </c>
      <c r="B4" s="4">
        <v>3.8195958394916109E-2</v>
      </c>
      <c r="C4" s="5">
        <v>5.6111741888342087E-2</v>
      </c>
      <c r="D4" s="4">
        <v>7.6327813583828924E-2</v>
      </c>
      <c r="E4" s="4">
        <v>9.614011243061299E-2</v>
      </c>
      <c r="F4" s="4">
        <v>0.11212931301358191</v>
      </c>
      <c r="G4" s="4">
        <v>0.12109506068871788</v>
      </c>
      <c r="H4" s="4">
        <v>0.12109506068871788</v>
      </c>
      <c r="I4" s="4">
        <v>0.11212931301358191</v>
      </c>
      <c r="J4" s="4">
        <v>9.614011243061299E-2</v>
      </c>
      <c r="K4" s="4">
        <v>7.6327813583828924E-2</v>
      </c>
      <c r="L4" s="4">
        <v>5.6111741888342087E-2</v>
      </c>
      <c r="M4" s="4">
        <v>3.8195958394916109E-2</v>
      </c>
      <c r="N4" s="19"/>
    </row>
    <row r="5" spans="1:15" x14ac:dyDescent="0.25">
      <c r="A5" s="3" t="s">
        <v>13</v>
      </c>
      <c r="B5" s="6">
        <f>SUM($B$4:B4)</f>
        <v>3.8195958394916109E-2</v>
      </c>
      <c r="C5" s="6">
        <f>SUM($B$4:C4)</f>
        <v>9.4307700283258189E-2</v>
      </c>
      <c r="D5" s="6">
        <f>SUM($B$4:D4)</f>
        <v>0.17063551386708711</v>
      </c>
      <c r="E5" s="6">
        <f>SUM($B$4:E4)</f>
        <v>0.26677562629770013</v>
      </c>
      <c r="F5" s="6">
        <f>SUM($B$4:F4)</f>
        <v>0.37890493931128205</v>
      </c>
      <c r="G5" s="6">
        <f>SUM($B$4:G4)</f>
        <v>0.49999999999999994</v>
      </c>
      <c r="H5" s="6">
        <f>SUM($B$4:H4)</f>
        <v>0.62109506068871778</v>
      </c>
      <c r="I5" s="6">
        <f>SUM($B$4:I4)</f>
        <v>0.73322437370229965</v>
      </c>
      <c r="J5" s="6">
        <f>SUM($B$4:J4)</f>
        <v>0.82936448613291258</v>
      </c>
      <c r="K5" s="6">
        <f>SUM($B$4:K4)</f>
        <v>0.90569229971674148</v>
      </c>
      <c r="L5" s="6">
        <f>SUM($B$4:L4)</f>
        <v>0.96180404160508359</v>
      </c>
      <c r="M5" s="6">
        <f>SUM($B$4:M4)</f>
        <v>0.99999999999999967</v>
      </c>
    </row>
    <row r="6" spans="1:15" x14ac:dyDescent="0.25">
      <c r="A6" s="3" t="s">
        <v>14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0.05</v>
      </c>
      <c r="I6" s="4"/>
      <c r="J6" s="4"/>
      <c r="K6" s="4"/>
      <c r="L6" s="4"/>
      <c r="M6" s="4"/>
    </row>
    <row r="7" spans="1:15" x14ac:dyDescent="0.25">
      <c r="A7" s="3" t="s">
        <v>15</v>
      </c>
      <c r="B7" s="6">
        <f>SUM($B$6:B6)</f>
        <v>0.02</v>
      </c>
      <c r="C7" s="6">
        <f>SUM($B$6:C6)</f>
        <v>0.08</v>
      </c>
      <c r="D7" s="6">
        <f>SUM($B$6:D6)</f>
        <v>0.11</v>
      </c>
      <c r="E7" s="6">
        <f>SUM($B$6:E6)</f>
        <v>0.13</v>
      </c>
      <c r="F7" s="6">
        <f>SUM($B$6:F6)</f>
        <v>0.18</v>
      </c>
      <c r="G7" s="6">
        <f>SUM($B$6:G6)</f>
        <v>0.22999999999999998</v>
      </c>
      <c r="H7" s="6">
        <f>SUM($B$6:H6)</f>
        <v>0.27999999999999997</v>
      </c>
      <c r="I7" s="6"/>
      <c r="J7" s="6"/>
      <c r="K7" s="6"/>
      <c r="L7" s="6"/>
      <c r="M7" s="6"/>
    </row>
    <row r="8" spans="1:15" x14ac:dyDescent="0.25">
      <c r="A8" s="3" t="s">
        <v>17</v>
      </c>
      <c r="B8" s="4">
        <f>IF(B6&lt;&gt;"",B7-B5,"")</f>
        <v>-1.8195958394916108E-2</v>
      </c>
      <c r="C8" s="5">
        <f t="shared" ref="C8:M8" si="0">IF(C6&lt;&gt;"",C7-C5,"")</f>
        <v>-1.4307700283258187E-2</v>
      </c>
      <c r="D8" s="4">
        <f t="shared" si="0"/>
        <v>-6.0635513867087112E-2</v>
      </c>
      <c r="E8" s="4">
        <f t="shared" si="0"/>
        <v>-0.13677562629770013</v>
      </c>
      <c r="F8" s="4">
        <f t="shared" si="0"/>
        <v>-0.19890493931128206</v>
      </c>
      <c r="G8" s="4">
        <f t="shared" si="0"/>
        <v>-0.26999999999999996</v>
      </c>
      <c r="H8" s="4">
        <f t="shared" si="0"/>
        <v>-0.34109506068871781</v>
      </c>
      <c r="I8" s="4" t="str">
        <f t="shared" si="0"/>
        <v/>
      </c>
      <c r="J8" s="4" t="str">
        <f t="shared" si="0"/>
        <v/>
      </c>
      <c r="K8" s="4" t="str">
        <f t="shared" si="0"/>
        <v/>
      </c>
      <c r="L8" s="4" t="str">
        <f t="shared" si="0"/>
        <v/>
      </c>
      <c r="M8" s="4" t="str">
        <f t="shared" si="0"/>
        <v/>
      </c>
    </row>
    <row r="9" spans="1:15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3" spans="1:15" x14ac:dyDescent="0.25">
      <c r="M13" s="8" t="s">
        <v>18</v>
      </c>
      <c r="N13" s="9" t="s">
        <v>24</v>
      </c>
      <c r="O13" s="9" t="s">
        <v>25</v>
      </c>
    </row>
    <row r="14" spans="1:15" x14ac:dyDescent="0.25">
      <c r="L14" s="8" t="s">
        <v>19</v>
      </c>
      <c r="M14" s="10">
        <f>COUNT(6:6)</f>
        <v>7</v>
      </c>
      <c r="N14" s="11">
        <v>1</v>
      </c>
      <c r="O14" s="10">
        <v>1</v>
      </c>
    </row>
    <row r="15" spans="1:15" x14ac:dyDescent="0.25">
      <c r="L15" s="8" t="s">
        <v>20</v>
      </c>
      <c r="M15" s="10">
        <f>M14</f>
        <v>7</v>
      </c>
      <c r="N15" s="11">
        <v>12</v>
      </c>
      <c r="O15" s="10">
        <v>12</v>
      </c>
    </row>
    <row r="16" spans="1:15" x14ac:dyDescent="0.25">
      <c r="L16" s="8" t="s">
        <v>21</v>
      </c>
      <c r="M16" s="10">
        <v>0</v>
      </c>
      <c r="N16" s="12">
        <f>HLOOKUP(M14,$B$3:$M$9,3,0)</f>
        <v>0.62109506068871778</v>
      </c>
      <c r="O16" s="10">
        <f>HLOOKUP(M14,$B$3:$M$8,5,0)</f>
        <v>0.27999999999999997</v>
      </c>
    </row>
    <row r="17" spans="11:15" x14ac:dyDescent="0.25">
      <c r="L17" s="8" t="s">
        <v>22</v>
      </c>
      <c r="M17" s="10">
        <v>1</v>
      </c>
      <c r="N17" s="12">
        <f>N16</f>
        <v>0.62109506068871778</v>
      </c>
      <c r="O17" s="10">
        <f>O16</f>
        <v>0.27999999999999997</v>
      </c>
    </row>
    <row r="19" spans="11:15" ht="15.75" thickBot="1" x14ac:dyDescent="0.3"/>
    <row r="20" spans="11:15" ht="16.5" thickTop="1" thickBot="1" x14ac:dyDescent="0.3">
      <c r="L20" s="13" t="s">
        <v>23</v>
      </c>
      <c r="M20" s="13" t="str">
        <f>CHOOSE(M14,B2,C2,D2,E2,F2,G2,H2,I2,J2,K2,L2,M2)</f>
        <v>مهر</v>
      </c>
    </row>
    <row r="21" spans="11:15" ht="16.5" thickTop="1" thickBot="1" x14ac:dyDescent="0.3">
      <c r="L21" s="13">
        <f>M14</f>
        <v>7</v>
      </c>
    </row>
    <row r="22" spans="11:15" ht="16.5" thickTop="1" thickBot="1" x14ac:dyDescent="0.3"/>
    <row r="23" spans="11:15" ht="16.5" thickTop="1" thickBot="1" x14ac:dyDescent="0.3">
      <c r="L23" s="14" t="s">
        <v>26</v>
      </c>
      <c r="N23" s="13" t="s">
        <v>29</v>
      </c>
    </row>
    <row r="24" spans="11:15" ht="16.5" thickTop="1" thickBot="1" x14ac:dyDescent="0.3">
      <c r="K24" s="14" t="s">
        <v>19</v>
      </c>
      <c r="L24" s="15">
        <f>M14+0.5</f>
        <v>7.5</v>
      </c>
      <c r="N24" s="16">
        <f>HLOOKUP(M14,$B$3:$M$8,6,0)</f>
        <v>-0.34109506068871781</v>
      </c>
    </row>
    <row r="25" spans="11:15" ht="15.75" thickTop="1" x14ac:dyDescent="0.25">
      <c r="K25" s="14" t="s">
        <v>20</v>
      </c>
      <c r="L25" s="15">
        <f>L24</f>
        <v>7.5</v>
      </c>
    </row>
    <row r="26" spans="11:15" x14ac:dyDescent="0.25">
      <c r="K26" s="14" t="s">
        <v>27</v>
      </c>
      <c r="L26" s="15">
        <f>L25</f>
        <v>7.5</v>
      </c>
    </row>
    <row r="27" spans="11:15" x14ac:dyDescent="0.25">
      <c r="K27" s="14" t="s">
        <v>21</v>
      </c>
      <c r="L27" s="17">
        <f>O16</f>
        <v>0.27999999999999997</v>
      </c>
    </row>
    <row r="28" spans="11:15" x14ac:dyDescent="0.25">
      <c r="K28" s="14" t="s">
        <v>22</v>
      </c>
      <c r="L28" s="17">
        <f>AVERAGE(L27,L29)</f>
        <v>0.4505475303443589</v>
      </c>
    </row>
    <row r="29" spans="11:15" x14ac:dyDescent="0.25">
      <c r="K29" s="14" t="s">
        <v>28</v>
      </c>
      <c r="L29" s="17">
        <f>N17</f>
        <v>0.62109506068871778</v>
      </c>
    </row>
  </sheetData>
  <sheetProtection selectLockedCells="1"/>
  <mergeCells count="1">
    <mergeCell ref="E1:I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A7" zoomScale="90" zoomScaleNormal="90" workbookViewId="0">
      <selection activeCell="O21" sqref="O21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5" ht="24.75" thickBot="1" x14ac:dyDescent="0.5">
      <c r="E1" s="26" t="s">
        <v>16</v>
      </c>
      <c r="F1" s="26"/>
      <c r="G1" s="26"/>
      <c r="H1" s="26"/>
      <c r="I1" s="26"/>
    </row>
    <row r="2" spans="1:15" ht="17.45" customHeight="1" thickTop="1" thickBot="1" x14ac:dyDescent="0.3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11</v>
      </c>
      <c r="J2" s="18" t="s">
        <v>7</v>
      </c>
      <c r="K2" s="18" t="s">
        <v>8</v>
      </c>
      <c r="L2" s="18" t="s">
        <v>9</v>
      </c>
      <c r="M2" s="18" t="s">
        <v>10</v>
      </c>
    </row>
    <row r="3" spans="1:15" ht="17.45" customHeight="1" thickTop="1" thickBot="1" x14ac:dyDescent="0.3"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L3" s="18">
        <v>11</v>
      </c>
      <c r="M3" s="18">
        <v>12</v>
      </c>
    </row>
    <row r="4" spans="1:15" ht="15.75" thickTop="1" x14ac:dyDescent="0.25">
      <c r="A4" s="3" t="s">
        <v>12</v>
      </c>
      <c r="B4" s="4">
        <v>3.8195958394916109E-2</v>
      </c>
      <c r="C4" s="5">
        <v>5.6111741888342087E-2</v>
      </c>
      <c r="D4" s="4">
        <v>7.6327813583828924E-2</v>
      </c>
      <c r="E4" s="4">
        <v>9.614011243061299E-2</v>
      </c>
      <c r="F4" s="4">
        <v>0.11212931301358191</v>
      </c>
      <c r="G4" s="4">
        <v>0.12109506068871788</v>
      </c>
      <c r="H4" s="4">
        <v>0.12109506068871788</v>
      </c>
      <c r="I4" s="4">
        <v>0.11212931301358191</v>
      </c>
      <c r="J4" s="4">
        <v>9.614011243061299E-2</v>
      </c>
      <c r="K4" s="4">
        <v>7.6327813583828924E-2</v>
      </c>
      <c r="L4" s="4">
        <v>5.6111741888342087E-2</v>
      </c>
      <c r="M4" s="4">
        <v>3.8195958394916109E-2</v>
      </c>
      <c r="N4" s="19"/>
    </row>
    <row r="5" spans="1:15" x14ac:dyDescent="0.25">
      <c r="A5" s="3" t="s">
        <v>13</v>
      </c>
      <c r="B5" s="6">
        <f>SUM($B$4:B4)</f>
        <v>3.8195958394916109E-2</v>
      </c>
      <c r="C5" s="6">
        <f>SUM($B$4:C4)</f>
        <v>9.4307700283258189E-2</v>
      </c>
      <c r="D5" s="6">
        <f>SUM($B$4:D4)</f>
        <v>0.17063551386708711</v>
      </c>
      <c r="E5" s="6">
        <f>SUM($B$4:E4)</f>
        <v>0.26677562629770013</v>
      </c>
      <c r="F5" s="6">
        <f>SUM($B$4:F4)</f>
        <v>0.37890493931128205</v>
      </c>
      <c r="G5" s="6">
        <f>SUM($B$4:G4)</f>
        <v>0.49999999999999994</v>
      </c>
      <c r="H5" s="6">
        <f>SUM($B$4:H4)</f>
        <v>0.62109506068871778</v>
      </c>
      <c r="I5" s="6">
        <f>SUM($B$4:I4)</f>
        <v>0.73322437370229965</v>
      </c>
      <c r="J5" s="6">
        <f>SUM($B$4:J4)</f>
        <v>0.82936448613291258</v>
      </c>
      <c r="K5" s="6">
        <f>SUM($B$4:K4)</f>
        <v>0.90569229971674148</v>
      </c>
      <c r="L5" s="6">
        <f>SUM($B$4:L4)</f>
        <v>0.96180404160508359</v>
      </c>
      <c r="M5" s="6">
        <f>SUM($B$4:M4)</f>
        <v>0.99999999999999967</v>
      </c>
    </row>
    <row r="6" spans="1:15" x14ac:dyDescent="0.25">
      <c r="A6" s="3" t="s">
        <v>14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0.05</v>
      </c>
      <c r="I6" s="4"/>
      <c r="J6" s="4"/>
      <c r="K6" s="4"/>
      <c r="L6" s="4"/>
      <c r="M6" s="4"/>
    </row>
    <row r="7" spans="1:15" x14ac:dyDescent="0.25">
      <c r="A7" s="3" t="s">
        <v>15</v>
      </c>
      <c r="B7" s="6">
        <f>SUM($B$6:B6)</f>
        <v>0.02</v>
      </c>
      <c r="C7" s="6">
        <f>SUM($B$6:C6)</f>
        <v>0.08</v>
      </c>
      <c r="D7" s="6">
        <f>SUM($B$6:D6)</f>
        <v>0.11</v>
      </c>
      <c r="E7" s="6">
        <f>SUM($B$6:E6)</f>
        <v>0.13</v>
      </c>
      <c r="F7" s="6">
        <f>SUM($B$6:F6)</f>
        <v>0.18</v>
      </c>
      <c r="G7" s="6">
        <f>SUM($B$6:G6)</f>
        <v>0.22999999999999998</v>
      </c>
      <c r="H7" s="6">
        <f>SUM($B$6:H6)</f>
        <v>0.27999999999999997</v>
      </c>
      <c r="I7" s="6"/>
      <c r="J7" s="6"/>
      <c r="K7" s="6"/>
      <c r="L7" s="6"/>
      <c r="M7" s="6"/>
    </row>
    <row r="8" spans="1:15" x14ac:dyDescent="0.25">
      <c r="A8" s="3" t="s">
        <v>17</v>
      </c>
      <c r="B8" s="4">
        <f>IF(B6&lt;&gt;"",B7-B5,"")</f>
        <v>-1.8195958394916108E-2</v>
      </c>
      <c r="C8" s="5">
        <f t="shared" ref="C8:M8" si="0">IF(C6&lt;&gt;"",C7-C5,"")</f>
        <v>-1.4307700283258187E-2</v>
      </c>
      <c r="D8" s="4">
        <f t="shared" si="0"/>
        <v>-6.0635513867087112E-2</v>
      </c>
      <c r="E8" s="4">
        <f t="shared" si="0"/>
        <v>-0.13677562629770013</v>
      </c>
      <c r="F8" s="4">
        <f t="shared" si="0"/>
        <v>-0.19890493931128206</v>
      </c>
      <c r="G8" s="4">
        <f t="shared" si="0"/>
        <v>-0.26999999999999996</v>
      </c>
      <c r="H8" s="4">
        <f t="shared" si="0"/>
        <v>-0.34109506068871781</v>
      </c>
      <c r="I8" s="4" t="str">
        <f t="shared" si="0"/>
        <v/>
      </c>
      <c r="J8" s="4" t="str">
        <f t="shared" si="0"/>
        <v/>
      </c>
      <c r="K8" s="4" t="str">
        <f t="shared" si="0"/>
        <v/>
      </c>
      <c r="L8" s="4" t="str">
        <f t="shared" si="0"/>
        <v/>
      </c>
      <c r="M8" s="4" t="str">
        <f t="shared" si="0"/>
        <v/>
      </c>
    </row>
    <row r="9" spans="1:15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3" spans="1:15" x14ac:dyDescent="0.25">
      <c r="M13" s="8" t="s">
        <v>18</v>
      </c>
      <c r="N13" s="9" t="s">
        <v>24</v>
      </c>
      <c r="O13" s="9" t="s">
        <v>25</v>
      </c>
    </row>
    <row r="14" spans="1:15" x14ac:dyDescent="0.25">
      <c r="L14" s="8" t="s">
        <v>19</v>
      </c>
      <c r="M14" s="10">
        <f>COUNT(6:6)</f>
        <v>7</v>
      </c>
      <c r="N14" s="11">
        <v>1</v>
      </c>
      <c r="O14" s="10">
        <v>1</v>
      </c>
    </row>
    <row r="15" spans="1:15" x14ac:dyDescent="0.25">
      <c r="L15" s="8" t="s">
        <v>20</v>
      </c>
      <c r="M15" s="10">
        <f>M14</f>
        <v>7</v>
      </c>
      <c r="N15" s="11">
        <v>12</v>
      </c>
      <c r="O15" s="10">
        <v>12</v>
      </c>
    </row>
    <row r="16" spans="1:15" x14ac:dyDescent="0.25">
      <c r="L16" s="8" t="s">
        <v>21</v>
      </c>
      <c r="M16" s="10">
        <v>0</v>
      </c>
      <c r="N16" s="12">
        <f>HLOOKUP(M14,B3:M8,3,0)</f>
        <v>0.62109506068871778</v>
      </c>
      <c r="O16" s="10">
        <f>HLOOKUP(M14,B3:M7,5,0)</f>
        <v>0.27999999999999997</v>
      </c>
    </row>
    <row r="17" spans="11:15" x14ac:dyDescent="0.25">
      <c r="L17" s="8" t="s">
        <v>22</v>
      </c>
      <c r="M17" s="10">
        <v>1</v>
      </c>
      <c r="N17" s="12">
        <f>N16</f>
        <v>0.62109506068871778</v>
      </c>
      <c r="O17" s="10">
        <f>O16</f>
        <v>0.27999999999999997</v>
      </c>
    </row>
    <row r="19" spans="11:15" ht="15.75" thickBot="1" x14ac:dyDescent="0.3"/>
    <row r="20" spans="11:15" ht="16.5" thickTop="1" thickBot="1" x14ac:dyDescent="0.3">
      <c r="L20" s="13" t="s">
        <v>23</v>
      </c>
      <c r="M20" s="13" t="str">
        <f>INDEX(B2:M2,1,M14)</f>
        <v>مهر</v>
      </c>
    </row>
    <row r="21" spans="11:15" ht="16.5" thickTop="1" thickBot="1" x14ac:dyDescent="0.3">
      <c r="L21" s="13"/>
    </row>
    <row r="22" spans="11:15" ht="16.5" thickTop="1" thickBot="1" x14ac:dyDescent="0.3"/>
    <row r="23" spans="11:15" ht="16.5" thickTop="1" thickBot="1" x14ac:dyDescent="0.3">
      <c r="L23" s="14" t="s">
        <v>26</v>
      </c>
      <c r="N23" s="13" t="s">
        <v>29</v>
      </c>
    </row>
    <row r="24" spans="11:15" ht="16.5" thickTop="1" thickBot="1" x14ac:dyDescent="0.3">
      <c r="K24" s="14" t="s">
        <v>19</v>
      </c>
      <c r="L24" s="15">
        <f>M14+0.5</f>
        <v>7.5</v>
      </c>
      <c r="N24" s="16">
        <f>HLOOKUP(M14,$B$3:$M$8,6,0)</f>
        <v>-0.34109506068871781</v>
      </c>
    </row>
    <row r="25" spans="11:15" ht="15.75" thickTop="1" x14ac:dyDescent="0.25">
      <c r="K25" s="14" t="s">
        <v>20</v>
      </c>
      <c r="L25" s="15">
        <f>L24</f>
        <v>7.5</v>
      </c>
    </row>
    <row r="26" spans="11:15" x14ac:dyDescent="0.25">
      <c r="K26" s="14" t="s">
        <v>27</v>
      </c>
      <c r="L26" s="15">
        <f>L25</f>
        <v>7.5</v>
      </c>
    </row>
    <row r="27" spans="11:15" x14ac:dyDescent="0.25">
      <c r="K27" s="14" t="s">
        <v>21</v>
      </c>
      <c r="L27" s="17">
        <f>O16</f>
        <v>0.27999999999999997</v>
      </c>
    </row>
    <row r="28" spans="11:15" x14ac:dyDescent="0.25">
      <c r="K28" s="14" t="s">
        <v>22</v>
      </c>
      <c r="L28" s="17">
        <f>AVERAGE(L27,L29)</f>
        <v>0.4505475303443589</v>
      </c>
    </row>
    <row r="29" spans="11:15" x14ac:dyDescent="0.25">
      <c r="K29" s="14" t="s">
        <v>28</v>
      </c>
      <c r="L29" s="17">
        <f>N16</f>
        <v>0.62109506068871778</v>
      </c>
    </row>
  </sheetData>
  <sheetProtection selectLockedCells="1"/>
  <mergeCells count="1">
    <mergeCell ref="E1:I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zoomScale="50" zoomScaleNormal="50" workbookViewId="0">
      <selection activeCell="R10" sqref="R10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7" ht="24.75" thickBot="1" x14ac:dyDescent="0.5">
      <c r="E1" s="26" t="s">
        <v>16</v>
      </c>
      <c r="F1" s="26"/>
      <c r="G1" s="26"/>
      <c r="H1" s="26"/>
      <c r="I1" s="26"/>
    </row>
    <row r="2" spans="1:17" ht="17.45" customHeight="1" thickTop="1" thickBot="1" x14ac:dyDescent="0.3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11</v>
      </c>
      <c r="J2" s="18" t="s">
        <v>7</v>
      </c>
      <c r="K2" s="18" t="s">
        <v>8</v>
      </c>
      <c r="L2" s="18" t="s">
        <v>9</v>
      </c>
      <c r="M2" s="18" t="s">
        <v>10</v>
      </c>
    </row>
    <row r="3" spans="1:17" ht="17.45" customHeight="1" thickTop="1" thickBot="1" x14ac:dyDescent="0.3"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L3" s="18">
        <v>11</v>
      </c>
      <c r="M3" s="18">
        <v>12</v>
      </c>
    </row>
    <row r="4" spans="1:17" ht="15.75" thickTop="1" x14ac:dyDescent="0.25">
      <c r="A4" s="3" t="s">
        <v>31</v>
      </c>
      <c r="B4" s="4">
        <v>3.8195958394916109E-2</v>
      </c>
      <c r="C4" s="5">
        <v>5.6111741888342087E-2</v>
      </c>
      <c r="D4" s="4">
        <v>7.6327813583828924E-2</v>
      </c>
      <c r="E4" s="4">
        <v>9.614011243061299E-2</v>
      </c>
      <c r="F4" s="4">
        <v>0.11212931301358191</v>
      </c>
      <c r="G4" s="4">
        <v>0.12109506068871788</v>
      </c>
      <c r="H4" s="4">
        <v>0.12109506068871788</v>
      </c>
      <c r="I4" s="4">
        <v>0.11212931301358191</v>
      </c>
      <c r="J4" s="4">
        <v>9.614011243061299E-2</v>
      </c>
      <c r="K4" s="4">
        <v>7.6327813583828924E-2</v>
      </c>
      <c r="L4" s="4">
        <v>5.6111741888342087E-2</v>
      </c>
      <c r="M4" s="4">
        <v>3.8195958394916109E-2</v>
      </c>
      <c r="N4" s="19"/>
    </row>
    <row r="5" spans="1:17" x14ac:dyDescent="0.25">
      <c r="A5" s="3" t="s">
        <v>13</v>
      </c>
      <c r="B5" s="6">
        <f>SUM($B$4:B4)</f>
        <v>3.8195958394916109E-2</v>
      </c>
      <c r="C5" s="6">
        <f>SUM($B$4:C4)</f>
        <v>9.4307700283258189E-2</v>
      </c>
      <c r="D5" s="6">
        <f>SUM($B$4:D4)</f>
        <v>0.17063551386708711</v>
      </c>
      <c r="E5" s="6">
        <f>SUM($B$4:E4)</f>
        <v>0.26677562629770013</v>
      </c>
      <c r="F5" s="6">
        <f>SUM($B$4:F4)</f>
        <v>0.37890493931128205</v>
      </c>
      <c r="G5" s="6">
        <f>SUM($B$4:G4)</f>
        <v>0.49999999999999994</v>
      </c>
      <c r="H5" s="6">
        <f>SUM($B$4:H4)</f>
        <v>0.62109506068871778</v>
      </c>
      <c r="I5" s="6">
        <f>SUM($B$4:I4)</f>
        <v>0.73322437370229965</v>
      </c>
      <c r="J5" s="6">
        <f>SUM($B$4:J4)</f>
        <v>0.82936448613291258</v>
      </c>
      <c r="K5" s="6">
        <f>SUM($B$4:K4)</f>
        <v>0.90569229971674148</v>
      </c>
      <c r="L5" s="6">
        <f>SUM($B$4:L4)</f>
        <v>0.96180404160508359</v>
      </c>
      <c r="M5" s="6">
        <f>SUM($B$4:M4)</f>
        <v>0.99999999999999967</v>
      </c>
    </row>
    <row r="6" spans="1:17" x14ac:dyDescent="0.25">
      <c r="A6" s="3" t="s">
        <v>32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0.1</v>
      </c>
      <c r="I6" s="4">
        <v>0.03</v>
      </c>
      <c r="J6" s="4">
        <v>0.05</v>
      </c>
      <c r="K6" s="4"/>
      <c r="L6" s="4"/>
      <c r="M6" s="4"/>
    </row>
    <row r="7" spans="1:17" x14ac:dyDescent="0.25">
      <c r="A7" s="3" t="s">
        <v>15</v>
      </c>
      <c r="B7" s="6">
        <f>IF(ISBLANK(B6),NA(),SUM($B$6:B6))</f>
        <v>0.02</v>
      </c>
      <c r="C7" s="6">
        <f>IF(ISBLANK(C6),NA(),SUM($B$6:C6))</f>
        <v>0.08</v>
      </c>
      <c r="D7" s="6">
        <f>IF(ISBLANK(D6),NA(),SUM($B$6:D6))</f>
        <v>0.11</v>
      </c>
      <c r="E7" s="6">
        <f>IF(ISBLANK(E6),NA(),SUM($B$6:E6))</f>
        <v>0.13</v>
      </c>
      <c r="F7" s="6">
        <f>IF(ISBLANK(F6),NA(),SUM($B$6:F6))</f>
        <v>0.18</v>
      </c>
      <c r="G7" s="6">
        <f>IF(ISBLANK(G6),NA(),SUM($B$6:G6))</f>
        <v>0.22999999999999998</v>
      </c>
      <c r="H7" s="6">
        <f>IF(ISBLANK(H6),NA(),SUM($B$6:H6))</f>
        <v>0.32999999999999996</v>
      </c>
      <c r="I7" s="6">
        <f>IF(ISBLANK(I6),NA(),SUM($B$6:I6))</f>
        <v>0.36</v>
      </c>
      <c r="J7" s="6">
        <f>IF(ISBLANK(J6),NA(),SUM($B$6:J6))</f>
        <v>0.41</v>
      </c>
      <c r="K7" s="6" t="e">
        <f>IF(ISBLANK(K6),NA(),SUM($B$6:K6))</f>
        <v>#N/A</v>
      </c>
      <c r="L7" s="6" t="e">
        <f>IF(ISBLANK(L6),NA(),SUM($B$6:L6))</f>
        <v>#N/A</v>
      </c>
      <c r="M7" s="6" t="e">
        <f>IF(ISBLANK(M6),NA(),SUM($B$6:M6))</f>
        <v>#N/A</v>
      </c>
    </row>
    <row r="8" spans="1:17" x14ac:dyDescent="0.25">
      <c r="A8" s="3" t="s">
        <v>17</v>
      </c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 t="str">
        <f t="shared" ref="M8" si="0">IF(M6&lt;&gt;"",M7-M5,"")</f>
        <v/>
      </c>
    </row>
    <row r="9" spans="1:1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7" ht="23.25" thickBot="1" x14ac:dyDescent="0.3">
      <c r="L10" s="22" t="s">
        <v>33</v>
      </c>
      <c r="O10" s="1" t="s">
        <v>43</v>
      </c>
      <c r="P10" s="25">
        <f>IF(ISNA(N20-Q19),"",N20-Q19)</f>
        <v>0.29109506068871782</v>
      </c>
    </row>
    <row r="11" spans="1:17" ht="23.25" thickBot="1" x14ac:dyDescent="0.3">
      <c r="L11" s="23" t="s">
        <v>6</v>
      </c>
    </row>
    <row r="12" spans="1:17" x14ac:dyDescent="0.25">
      <c r="I12"/>
      <c r="J12"/>
      <c r="K12"/>
      <c r="L12"/>
      <c r="M12"/>
      <c r="N12"/>
      <c r="O12"/>
    </row>
    <row r="13" spans="1:17" x14ac:dyDescent="0.25">
      <c r="I13"/>
      <c r="J13"/>
      <c r="K13"/>
      <c r="L13"/>
      <c r="M13" t="s">
        <v>34</v>
      </c>
      <c r="N13" t="s">
        <v>36</v>
      </c>
      <c r="O13" t="s">
        <v>35</v>
      </c>
      <c r="P13" t="s">
        <v>37</v>
      </c>
    </row>
    <row r="14" spans="1:17" x14ac:dyDescent="0.25">
      <c r="I14"/>
      <c r="J14"/>
      <c r="K14"/>
      <c r="M14">
        <f>MATCH(L11,B2:M2,0)</f>
        <v>7</v>
      </c>
      <c r="N14">
        <f>HLOOKUP(L11,B2:M3,2,0)</f>
        <v>7</v>
      </c>
      <c r="O14">
        <v>0</v>
      </c>
      <c r="P14" s="1">
        <v>1</v>
      </c>
    </row>
    <row r="15" spans="1:17" x14ac:dyDescent="0.25">
      <c r="I15"/>
      <c r="J15"/>
      <c r="K15"/>
      <c r="M15"/>
      <c r="N15"/>
      <c r="O15"/>
    </row>
    <row r="16" spans="1:17" ht="22.5" x14ac:dyDescent="0.25">
      <c r="I16"/>
      <c r="J16"/>
      <c r="K16"/>
      <c r="M16" s="21" t="s">
        <v>38</v>
      </c>
      <c r="N16" s="21"/>
      <c r="O16"/>
      <c r="P16" s="21" t="s">
        <v>39</v>
      </c>
      <c r="Q16" s="21"/>
    </row>
    <row r="17" spans="9:17" x14ac:dyDescent="0.25">
      <c r="I17"/>
      <c r="J17"/>
      <c r="K17"/>
      <c r="M17" s="24" t="s">
        <v>19</v>
      </c>
      <c r="N17" s="24">
        <v>1</v>
      </c>
      <c r="O17"/>
      <c r="P17" s="24" t="s">
        <v>19</v>
      </c>
      <c r="Q17" s="24">
        <v>1</v>
      </c>
    </row>
    <row r="18" spans="9:17" x14ac:dyDescent="0.25">
      <c r="I18"/>
      <c r="J18"/>
      <c r="K18"/>
      <c r="L18"/>
      <c r="M18" s="24" t="s">
        <v>36</v>
      </c>
      <c r="N18" s="24">
        <v>12</v>
      </c>
      <c r="O18"/>
      <c r="P18" s="24" t="s">
        <v>36</v>
      </c>
      <c r="Q18" s="24">
        <v>12</v>
      </c>
    </row>
    <row r="19" spans="9:17" x14ac:dyDescent="0.25">
      <c r="I19"/>
      <c r="J19"/>
      <c r="K19"/>
      <c r="L19"/>
      <c r="M19" s="24" t="s">
        <v>35</v>
      </c>
      <c r="N19" s="24">
        <f>INDEX(B5:M5,1,M14)</f>
        <v>0.62109506068871778</v>
      </c>
      <c r="O19"/>
      <c r="P19" s="24" t="s">
        <v>35</v>
      </c>
      <c r="Q19" s="24">
        <f>INDEX(B7:M7,1,M14)</f>
        <v>0.32999999999999996</v>
      </c>
    </row>
    <row r="20" spans="9:17" x14ac:dyDescent="0.25">
      <c r="I20"/>
      <c r="J20"/>
      <c r="K20"/>
      <c r="L20"/>
      <c r="M20" s="24" t="s">
        <v>37</v>
      </c>
      <c r="N20" s="24">
        <f>N19</f>
        <v>0.62109506068871778</v>
      </c>
      <c r="O20"/>
      <c r="P20" s="24" t="s">
        <v>37</v>
      </c>
      <c r="Q20" s="24">
        <f>Q19</f>
        <v>0.32999999999999996</v>
      </c>
    </row>
    <row r="21" spans="9:17" x14ac:dyDescent="0.25">
      <c r="I21"/>
      <c r="J21"/>
      <c r="K21"/>
      <c r="L21"/>
      <c r="M21"/>
      <c r="N21"/>
      <c r="O21"/>
    </row>
    <row r="22" spans="9:17" x14ac:dyDescent="0.25">
      <c r="I22"/>
      <c r="J22"/>
      <c r="K22"/>
      <c r="L22"/>
      <c r="M22"/>
      <c r="N22"/>
      <c r="O22"/>
    </row>
    <row r="23" spans="9:17" x14ac:dyDescent="0.25">
      <c r="I23"/>
      <c r="J23"/>
      <c r="K23"/>
      <c r="L23"/>
      <c r="M23"/>
      <c r="N23"/>
      <c r="O23"/>
    </row>
    <row r="24" spans="9:17" ht="22.5" x14ac:dyDescent="0.25">
      <c r="I24"/>
      <c r="J24"/>
      <c r="K24"/>
      <c r="L24"/>
      <c r="M24" s="21" t="s">
        <v>40</v>
      </c>
      <c r="N24" s="21"/>
      <c r="O24"/>
    </row>
    <row r="25" spans="9:17" x14ac:dyDescent="0.25">
      <c r="I25"/>
      <c r="J25"/>
      <c r="K25"/>
      <c r="L25"/>
      <c r="M25" s="24" t="s">
        <v>34</v>
      </c>
      <c r="N25" s="24">
        <f>M14+0.5</f>
        <v>7.5</v>
      </c>
      <c r="O25"/>
      <c r="P25"/>
    </row>
    <row r="26" spans="9:17" x14ac:dyDescent="0.25">
      <c r="I26"/>
      <c r="J26"/>
      <c r="K26"/>
      <c r="L26"/>
      <c r="M26" s="24" t="s">
        <v>36</v>
      </c>
      <c r="N26" s="24">
        <f>N25</f>
        <v>7.5</v>
      </c>
      <c r="O26"/>
    </row>
    <row r="27" spans="9:17" x14ac:dyDescent="0.25">
      <c r="I27"/>
      <c r="J27"/>
      <c r="K27"/>
      <c r="L27"/>
      <c r="M27" s="24" t="s">
        <v>41</v>
      </c>
      <c r="N27" s="24">
        <f>N26</f>
        <v>7.5</v>
      </c>
      <c r="O27"/>
    </row>
    <row r="28" spans="9:17" x14ac:dyDescent="0.25">
      <c r="I28"/>
      <c r="J28"/>
      <c r="K28"/>
      <c r="L28"/>
      <c r="M28" s="24" t="s">
        <v>35</v>
      </c>
      <c r="N28" s="24">
        <f>Q19</f>
        <v>0.32999999999999996</v>
      </c>
      <c r="O28"/>
    </row>
    <row r="29" spans="9:17" x14ac:dyDescent="0.25">
      <c r="I29"/>
      <c r="J29"/>
      <c r="K29"/>
      <c r="L29"/>
      <c r="M29" s="24" t="s">
        <v>37</v>
      </c>
      <c r="N29" s="24">
        <f>AVERAGE(N28,N30)</f>
        <v>0.47554753034435887</v>
      </c>
      <c r="O29"/>
    </row>
    <row r="30" spans="9:17" x14ac:dyDescent="0.25">
      <c r="I30"/>
      <c r="J30"/>
      <c r="K30"/>
      <c r="L30"/>
      <c r="M30" s="24" t="s">
        <v>42</v>
      </c>
      <c r="N30" s="24">
        <f>N19</f>
        <v>0.62109506068871778</v>
      </c>
      <c r="O30"/>
    </row>
    <row r="31" spans="9:17" x14ac:dyDescent="0.25">
      <c r="I31"/>
      <c r="J31"/>
      <c r="K31"/>
      <c r="L31"/>
      <c r="M31"/>
      <c r="N31"/>
      <c r="O31"/>
    </row>
    <row r="32" spans="9:17" x14ac:dyDescent="0.25">
      <c r="I32"/>
      <c r="J32"/>
      <c r="K32"/>
      <c r="L32"/>
      <c r="M32"/>
      <c r="N32"/>
      <c r="O32"/>
    </row>
    <row r="33" spans="9:15" x14ac:dyDescent="0.25">
      <c r="I33"/>
      <c r="J33"/>
      <c r="K33"/>
      <c r="L33"/>
      <c r="M33"/>
      <c r="N33"/>
      <c r="O33"/>
    </row>
    <row r="34" spans="9:15" x14ac:dyDescent="0.25">
      <c r="I34"/>
      <c r="J34"/>
      <c r="K34"/>
      <c r="L34"/>
      <c r="M34"/>
      <c r="N34"/>
      <c r="O34"/>
    </row>
    <row r="35" spans="9:15" x14ac:dyDescent="0.25">
      <c r="I35"/>
      <c r="J35"/>
      <c r="K35"/>
      <c r="L35"/>
      <c r="M35"/>
      <c r="N35"/>
      <c r="O35"/>
    </row>
  </sheetData>
  <sheetProtection selectLockedCells="1"/>
  <mergeCells count="1">
    <mergeCell ref="E1:I1"/>
  </mergeCells>
  <dataValidations count="1">
    <dataValidation type="list" allowBlank="1" showInputMessage="1" showErrorMessage="1" sqref="L11">
      <formula1>$B$2:$M$2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9" zoomScale="80" zoomScaleNormal="80" workbookViewId="0">
      <selection activeCell="M24" sqref="M24:N30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7" ht="24.75" thickBot="1" x14ac:dyDescent="0.5">
      <c r="E1" s="26" t="s">
        <v>16</v>
      </c>
      <c r="F1" s="26"/>
      <c r="G1" s="26"/>
      <c r="H1" s="26"/>
      <c r="I1" s="26"/>
    </row>
    <row r="2" spans="1:17" ht="17.45" customHeight="1" thickTop="1" thickBot="1" x14ac:dyDescent="0.3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11</v>
      </c>
      <c r="J2" s="18" t="s">
        <v>7</v>
      </c>
      <c r="K2" s="18" t="s">
        <v>8</v>
      </c>
      <c r="L2" s="18" t="s">
        <v>9</v>
      </c>
      <c r="M2" s="18" t="s">
        <v>10</v>
      </c>
    </row>
    <row r="3" spans="1:17" ht="17.45" customHeight="1" thickTop="1" thickBot="1" x14ac:dyDescent="0.3"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L3" s="18">
        <v>11</v>
      </c>
      <c r="M3" s="18">
        <v>12</v>
      </c>
    </row>
    <row r="4" spans="1:17" ht="15.75" thickTop="1" x14ac:dyDescent="0.25">
      <c r="A4" s="3" t="s">
        <v>31</v>
      </c>
      <c r="B4" s="4">
        <v>3.8195958394916109E-2</v>
      </c>
      <c r="C4" s="5">
        <v>5.6111741888342087E-2</v>
      </c>
      <c r="D4" s="4">
        <v>7.6327813583828924E-2</v>
      </c>
      <c r="E4" s="4">
        <v>9.614011243061299E-2</v>
      </c>
      <c r="F4" s="4">
        <v>0.11212931301358191</v>
      </c>
      <c r="G4" s="4">
        <v>0.12109506068871788</v>
      </c>
      <c r="H4" s="4">
        <v>0.12109506068871788</v>
      </c>
      <c r="I4" s="4">
        <v>0.11212931301358191</v>
      </c>
      <c r="J4" s="4">
        <v>9.614011243061299E-2</v>
      </c>
      <c r="K4" s="4">
        <v>7.6327813583828924E-2</v>
      </c>
      <c r="L4" s="4">
        <v>5.6111741888342087E-2</v>
      </c>
      <c r="M4" s="4">
        <v>3.8195958394916109E-2</v>
      </c>
      <c r="N4" s="19"/>
    </row>
    <row r="5" spans="1:17" x14ac:dyDescent="0.25">
      <c r="A5" s="3" t="s">
        <v>13</v>
      </c>
      <c r="B5" s="6">
        <f>SUM($B$4:B4)</f>
        <v>3.8195958394916109E-2</v>
      </c>
      <c r="C5" s="6">
        <f>SUM($B$4:C4)</f>
        <v>9.4307700283258189E-2</v>
      </c>
      <c r="D5" s="6">
        <f>SUM($B$4:D4)</f>
        <v>0.17063551386708711</v>
      </c>
      <c r="E5" s="6">
        <f>SUM($B$4:E4)</f>
        <v>0.26677562629770013</v>
      </c>
      <c r="F5" s="6">
        <f>SUM($B$4:F4)</f>
        <v>0.37890493931128205</v>
      </c>
      <c r="G5" s="6">
        <f>SUM($B$4:G4)</f>
        <v>0.49999999999999994</v>
      </c>
      <c r="H5" s="6">
        <f>SUM($B$4:H4)</f>
        <v>0.62109506068871778</v>
      </c>
      <c r="I5" s="6">
        <f>SUM($B$4:I4)</f>
        <v>0.73322437370229965</v>
      </c>
      <c r="J5" s="6">
        <f>SUM($B$4:J4)</f>
        <v>0.82936448613291258</v>
      </c>
      <c r="K5" s="6">
        <f>SUM($B$4:K4)</f>
        <v>0.90569229971674148</v>
      </c>
      <c r="L5" s="6">
        <f>SUM($B$4:L4)</f>
        <v>0.96180404160508359</v>
      </c>
      <c r="M5" s="6">
        <f>SUM($B$4:M4)</f>
        <v>0.99999999999999967</v>
      </c>
    </row>
    <row r="6" spans="1:17" x14ac:dyDescent="0.25">
      <c r="A6" s="3" t="s">
        <v>32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0.1</v>
      </c>
      <c r="I6" s="4">
        <v>0.03</v>
      </c>
      <c r="J6" s="4">
        <v>0.05</v>
      </c>
      <c r="K6" s="4"/>
      <c r="L6" s="4"/>
      <c r="M6" s="4"/>
    </row>
    <row r="7" spans="1:17" x14ac:dyDescent="0.25">
      <c r="A7" s="3" t="s">
        <v>15</v>
      </c>
      <c r="B7" s="6">
        <f>IF(ISBLANK(B6),NA(),SUM($B$6:B6))</f>
        <v>0.02</v>
      </c>
      <c r="C7" s="6">
        <f>IF(ISBLANK(C6),NA(),SUM($B$6:C6))</f>
        <v>0.08</v>
      </c>
      <c r="D7" s="6">
        <f>IF(ISBLANK(D6),NA(),SUM($B$6:D6))</f>
        <v>0.11</v>
      </c>
      <c r="E7" s="6">
        <f>IF(ISBLANK(E6),NA(),SUM($B$6:E6))</f>
        <v>0.13</v>
      </c>
      <c r="F7" s="6">
        <f>IF(ISBLANK(F6),NA(),SUM($B$6:F6))</f>
        <v>0.18</v>
      </c>
      <c r="G7" s="6">
        <f>IF(ISBLANK(G6),NA(),SUM($B$6:G6))</f>
        <v>0.22999999999999998</v>
      </c>
      <c r="H7" s="6">
        <f>IF(ISBLANK(H6),NA(),SUM($B$6:H6))</f>
        <v>0.32999999999999996</v>
      </c>
      <c r="I7" s="6">
        <f>IF(ISBLANK(I6),NA(),SUM($B$6:I6))</f>
        <v>0.36</v>
      </c>
      <c r="J7" s="6">
        <f>IF(ISBLANK(J6),NA(),SUM($B$6:J6))</f>
        <v>0.41</v>
      </c>
      <c r="K7" s="6" t="e">
        <f>IF(ISBLANK(K6),NA(),SUM($B$6:K6))</f>
        <v>#N/A</v>
      </c>
      <c r="L7" s="6" t="e">
        <f>IF(ISBLANK(L6),NA(),SUM($B$6:L6))</f>
        <v>#N/A</v>
      </c>
      <c r="M7" s="6" t="e">
        <f>IF(ISBLANK(M6),NA(),SUM($B$6:M6))</f>
        <v>#N/A</v>
      </c>
    </row>
    <row r="8" spans="1:17" x14ac:dyDescent="0.25">
      <c r="A8" s="3" t="s">
        <v>17</v>
      </c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 t="str">
        <f t="shared" ref="M8" si="0">IF(M6&lt;&gt;"",M7-M5,"")</f>
        <v/>
      </c>
    </row>
    <row r="9" spans="1:1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7" ht="23.25" thickBot="1" x14ac:dyDescent="0.3">
      <c r="L10" s="22" t="s">
        <v>33</v>
      </c>
      <c r="O10" s="1" t="s">
        <v>43</v>
      </c>
      <c r="P10" s="25">
        <f>IF(ISNA(N20-Q19),"",N20-Q19)</f>
        <v>0.19890493931128206</v>
      </c>
    </row>
    <row r="11" spans="1:17" ht="23.25" thickBot="1" x14ac:dyDescent="0.3">
      <c r="L11" s="23" t="s">
        <v>4</v>
      </c>
    </row>
    <row r="12" spans="1:17" x14ac:dyDescent="0.25">
      <c r="I12"/>
      <c r="J12"/>
      <c r="K12"/>
      <c r="L12"/>
      <c r="M12"/>
      <c r="N12"/>
      <c r="O12"/>
    </row>
    <row r="13" spans="1:17" x14ac:dyDescent="0.25">
      <c r="I13"/>
      <c r="J13"/>
      <c r="K13"/>
      <c r="L13"/>
      <c r="M13" t="s">
        <v>34</v>
      </c>
      <c r="N13" t="s">
        <v>36</v>
      </c>
      <c r="O13" t="s">
        <v>35</v>
      </c>
      <c r="P13" t="s">
        <v>37</v>
      </c>
    </row>
    <row r="14" spans="1:17" x14ac:dyDescent="0.25">
      <c r="I14"/>
      <c r="J14"/>
      <c r="K14"/>
      <c r="M14">
        <f>MATCH(L11,B2:M2,0)</f>
        <v>5</v>
      </c>
      <c r="N14">
        <f>HLOOKUP(L11,B2:M3,2,0)</f>
        <v>5</v>
      </c>
      <c r="O14">
        <v>0</v>
      </c>
      <c r="P14" s="1">
        <v>1</v>
      </c>
    </row>
    <row r="15" spans="1:17" x14ac:dyDescent="0.25">
      <c r="I15"/>
      <c r="J15"/>
      <c r="K15"/>
      <c r="M15"/>
      <c r="N15"/>
      <c r="O15"/>
    </row>
    <row r="16" spans="1:17" ht="22.5" x14ac:dyDescent="0.25">
      <c r="I16"/>
      <c r="J16"/>
      <c r="K16"/>
      <c r="M16" s="21" t="s">
        <v>38</v>
      </c>
      <c r="N16" s="21"/>
      <c r="O16"/>
      <c r="P16" s="21" t="s">
        <v>39</v>
      </c>
      <c r="Q16" s="21"/>
    </row>
    <row r="17" spans="9:17" x14ac:dyDescent="0.25">
      <c r="I17"/>
      <c r="J17"/>
      <c r="K17"/>
      <c r="M17" s="24" t="s">
        <v>19</v>
      </c>
      <c r="N17" s="24">
        <v>1</v>
      </c>
      <c r="O17"/>
      <c r="P17" s="24" t="s">
        <v>19</v>
      </c>
      <c r="Q17" s="24">
        <v>1</v>
      </c>
    </row>
    <row r="18" spans="9:17" x14ac:dyDescent="0.25">
      <c r="I18"/>
      <c r="J18"/>
      <c r="K18"/>
      <c r="L18"/>
      <c r="M18" s="24" t="s">
        <v>36</v>
      </c>
      <c r="N18" s="24">
        <v>12</v>
      </c>
      <c r="O18"/>
      <c r="P18" s="24" t="s">
        <v>36</v>
      </c>
      <c r="Q18" s="24">
        <v>12</v>
      </c>
    </row>
    <row r="19" spans="9:17" x14ac:dyDescent="0.25">
      <c r="I19"/>
      <c r="J19"/>
      <c r="K19"/>
      <c r="L19"/>
      <c r="M19" s="24" t="s">
        <v>35</v>
      </c>
      <c r="N19" s="24">
        <f>INDEX(B5:M5,1,M14)</f>
        <v>0.37890493931128205</v>
      </c>
      <c r="O19"/>
      <c r="P19" s="24" t="s">
        <v>35</v>
      </c>
      <c r="Q19" s="24">
        <f>INDEX(B7:M7,1,M14)</f>
        <v>0.18</v>
      </c>
    </row>
    <row r="20" spans="9:17" x14ac:dyDescent="0.25">
      <c r="I20"/>
      <c r="J20"/>
      <c r="K20"/>
      <c r="L20"/>
      <c r="M20" s="24" t="s">
        <v>37</v>
      </c>
      <c r="N20" s="24">
        <f>N19</f>
        <v>0.37890493931128205</v>
      </c>
      <c r="O20"/>
      <c r="P20" s="24" t="s">
        <v>37</v>
      </c>
      <c r="Q20" s="24">
        <f>Q19</f>
        <v>0.18</v>
      </c>
    </row>
    <row r="21" spans="9:17" x14ac:dyDescent="0.25">
      <c r="I21"/>
      <c r="J21"/>
      <c r="K21"/>
      <c r="L21"/>
      <c r="M21"/>
      <c r="N21"/>
      <c r="O21"/>
    </row>
    <row r="22" spans="9:17" x14ac:dyDescent="0.25">
      <c r="I22"/>
      <c r="J22"/>
      <c r="K22"/>
      <c r="L22"/>
      <c r="M22"/>
      <c r="N22"/>
      <c r="O22"/>
    </row>
    <row r="23" spans="9:17" x14ac:dyDescent="0.25">
      <c r="I23"/>
      <c r="J23"/>
      <c r="K23"/>
      <c r="L23"/>
      <c r="M23"/>
      <c r="N23"/>
      <c r="O23"/>
    </row>
    <row r="24" spans="9:17" ht="22.5" x14ac:dyDescent="0.25">
      <c r="I24"/>
      <c r="J24"/>
      <c r="K24"/>
      <c r="L24"/>
      <c r="M24" s="21" t="s">
        <v>40</v>
      </c>
      <c r="N24" s="21"/>
      <c r="O24"/>
    </row>
    <row r="25" spans="9:17" x14ac:dyDescent="0.25">
      <c r="I25"/>
      <c r="J25"/>
      <c r="K25"/>
      <c r="L25"/>
      <c r="M25" s="24" t="s">
        <v>34</v>
      </c>
      <c r="N25" s="24">
        <f>M14+0.5</f>
        <v>5.5</v>
      </c>
      <c r="O25"/>
      <c r="P25"/>
    </row>
    <row r="26" spans="9:17" x14ac:dyDescent="0.25">
      <c r="I26"/>
      <c r="J26"/>
      <c r="K26"/>
      <c r="L26"/>
      <c r="M26" s="24" t="s">
        <v>36</v>
      </c>
      <c r="N26" s="24">
        <f>N25</f>
        <v>5.5</v>
      </c>
      <c r="O26"/>
    </row>
    <row r="27" spans="9:17" x14ac:dyDescent="0.25">
      <c r="I27"/>
      <c r="J27"/>
      <c r="K27"/>
      <c r="L27"/>
      <c r="M27" s="24" t="s">
        <v>41</v>
      </c>
      <c r="N27" s="24">
        <f>N26</f>
        <v>5.5</v>
      </c>
      <c r="O27"/>
    </row>
    <row r="28" spans="9:17" x14ac:dyDescent="0.25">
      <c r="I28"/>
      <c r="J28"/>
      <c r="K28"/>
      <c r="L28"/>
      <c r="M28" s="24" t="s">
        <v>35</v>
      </c>
      <c r="N28" s="24">
        <f>Q19</f>
        <v>0.18</v>
      </c>
      <c r="O28"/>
    </row>
    <row r="29" spans="9:17" x14ac:dyDescent="0.25">
      <c r="I29"/>
      <c r="J29"/>
      <c r="K29"/>
      <c r="L29"/>
      <c r="M29" s="24" t="s">
        <v>37</v>
      </c>
      <c r="N29" s="24">
        <f>AVERAGE(N28,N30)</f>
        <v>0.27945246965564102</v>
      </c>
      <c r="O29"/>
    </row>
    <row r="30" spans="9:17" x14ac:dyDescent="0.25">
      <c r="I30"/>
      <c r="J30"/>
      <c r="K30"/>
      <c r="L30"/>
      <c r="M30" s="24" t="s">
        <v>42</v>
      </c>
      <c r="N30" s="24">
        <f>N19</f>
        <v>0.37890493931128205</v>
      </c>
      <c r="O30"/>
    </row>
    <row r="31" spans="9:17" x14ac:dyDescent="0.25">
      <c r="I31"/>
      <c r="J31"/>
      <c r="K31"/>
      <c r="L31"/>
      <c r="M31"/>
      <c r="N31"/>
      <c r="O31"/>
    </row>
    <row r="32" spans="9:17" x14ac:dyDescent="0.25">
      <c r="I32"/>
      <c r="J32"/>
      <c r="K32"/>
      <c r="L32"/>
      <c r="M32"/>
      <c r="N32"/>
      <c r="O32"/>
    </row>
    <row r="33" spans="9:15" x14ac:dyDescent="0.25">
      <c r="I33"/>
      <c r="J33"/>
      <c r="K33"/>
      <c r="L33"/>
      <c r="M33"/>
      <c r="N33"/>
      <c r="O33"/>
    </row>
    <row r="34" spans="9:15" x14ac:dyDescent="0.25">
      <c r="I34"/>
      <c r="J34"/>
      <c r="K34"/>
      <c r="L34"/>
      <c r="M34"/>
      <c r="N34"/>
      <c r="O34"/>
    </row>
    <row r="35" spans="9:15" x14ac:dyDescent="0.25">
      <c r="I35"/>
      <c r="J35"/>
      <c r="K35"/>
      <c r="L35"/>
      <c r="M35"/>
      <c r="N35"/>
      <c r="O35"/>
    </row>
  </sheetData>
  <sheetProtection selectLockedCells="1"/>
  <mergeCells count="1">
    <mergeCell ref="E1:I1"/>
  </mergeCells>
  <dataValidations count="1">
    <dataValidation type="list" allowBlank="1" showInputMessage="1" showErrorMessage="1" sqref="L11">
      <formula1>$B$2:$M$2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2" zoomScale="90" zoomScaleNormal="90" workbookViewId="0">
      <selection activeCell="O12" sqref="O12"/>
    </sheetView>
  </sheetViews>
  <sheetFormatPr defaultColWidth="8.85546875" defaultRowHeight="15" x14ac:dyDescent="0.25"/>
  <cols>
    <col min="1" max="1" width="14.28515625" style="1" customWidth="1"/>
    <col min="2" max="13" width="9.140625" style="2" customWidth="1"/>
    <col min="14" max="14" width="10.140625" style="1" customWidth="1"/>
    <col min="15" max="18" width="14.5703125" style="1" customWidth="1"/>
    <col min="19" max="16384" width="8.85546875" style="1"/>
  </cols>
  <sheetData>
    <row r="1" spans="1:17" ht="24.75" thickBot="1" x14ac:dyDescent="0.5">
      <c r="E1" s="26" t="s">
        <v>16</v>
      </c>
      <c r="F1" s="26"/>
      <c r="G1" s="26"/>
      <c r="H1" s="26"/>
      <c r="I1" s="26"/>
    </row>
    <row r="2" spans="1:17" ht="17.45" customHeight="1" thickTop="1" thickBot="1" x14ac:dyDescent="0.3">
      <c r="B2" s="18" t="s">
        <v>0</v>
      </c>
      <c r="C2" s="18" t="s">
        <v>1</v>
      </c>
      <c r="D2" s="18" t="s">
        <v>2</v>
      </c>
      <c r="E2" s="18" t="s">
        <v>3</v>
      </c>
      <c r="F2" s="18" t="s">
        <v>4</v>
      </c>
      <c r="G2" s="18" t="s">
        <v>5</v>
      </c>
      <c r="H2" s="18" t="s">
        <v>6</v>
      </c>
      <c r="I2" s="18" t="s">
        <v>11</v>
      </c>
      <c r="J2" s="18" t="s">
        <v>7</v>
      </c>
      <c r="K2" s="18" t="s">
        <v>8</v>
      </c>
      <c r="L2" s="18" t="s">
        <v>9</v>
      </c>
      <c r="M2" s="18" t="s">
        <v>10</v>
      </c>
    </row>
    <row r="3" spans="1:17" ht="17.45" customHeight="1" thickTop="1" thickBot="1" x14ac:dyDescent="0.3">
      <c r="B3" s="18">
        <v>1</v>
      </c>
      <c r="C3" s="18">
        <v>2</v>
      </c>
      <c r="D3" s="18">
        <v>3</v>
      </c>
      <c r="E3" s="18">
        <v>4</v>
      </c>
      <c r="F3" s="18">
        <v>5</v>
      </c>
      <c r="G3" s="18">
        <v>6</v>
      </c>
      <c r="H3" s="18">
        <v>7</v>
      </c>
      <c r="I3" s="18">
        <v>8</v>
      </c>
      <c r="J3" s="18">
        <v>9</v>
      </c>
      <c r="K3" s="18">
        <v>10</v>
      </c>
      <c r="L3" s="18">
        <v>11</v>
      </c>
      <c r="M3" s="18">
        <v>12</v>
      </c>
    </row>
    <row r="4" spans="1:17" ht="15.75" thickTop="1" x14ac:dyDescent="0.25">
      <c r="A4" s="3" t="s">
        <v>31</v>
      </c>
      <c r="B4" s="4">
        <v>3.8195958394916109E-2</v>
      </c>
      <c r="C4" s="5">
        <v>5.6111741888342087E-2</v>
      </c>
      <c r="D4" s="4">
        <v>7.6327813583828924E-2</v>
      </c>
      <c r="E4" s="4">
        <v>9.614011243061299E-2</v>
      </c>
      <c r="F4" s="4">
        <v>0.11212931301358191</v>
      </c>
      <c r="G4" s="4">
        <v>0.12109506068871788</v>
      </c>
      <c r="H4" s="4">
        <v>0.12109506068871788</v>
      </c>
      <c r="I4" s="4">
        <v>0.11212931301358191</v>
      </c>
      <c r="J4" s="4">
        <v>9.614011243061299E-2</v>
      </c>
      <c r="K4" s="4">
        <v>7.6327813583828924E-2</v>
      </c>
      <c r="L4" s="4">
        <v>5.6111741888342087E-2</v>
      </c>
      <c r="M4" s="4">
        <v>3.8195958394916109E-2</v>
      </c>
      <c r="N4" s="19"/>
    </row>
    <row r="5" spans="1:17" x14ac:dyDescent="0.25">
      <c r="A5" s="3" t="s">
        <v>13</v>
      </c>
      <c r="B5" s="6">
        <f>SUM($B$4:B4)</f>
        <v>3.8195958394916109E-2</v>
      </c>
      <c r="C5" s="6">
        <f>SUM($B$4:C4)</f>
        <v>9.4307700283258189E-2</v>
      </c>
      <c r="D5" s="6">
        <f>SUM($B$4:D4)</f>
        <v>0.17063551386708711</v>
      </c>
      <c r="E5" s="6">
        <f>SUM($B$4:E4)</f>
        <v>0.26677562629770013</v>
      </c>
      <c r="F5" s="6">
        <f>SUM($B$4:F4)</f>
        <v>0.37890493931128205</v>
      </c>
      <c r="G5" s="6">
        <f>SUM($B$4:G4)</f>
        <v>0.49999999999999994</v>
      </c>
      <c r="H5" s="6">
        <f>SUM($B$4:H4)</f>
        <v>0.62109506068871778</v>
      </c>
      <c r="I5" s="6">
        <f>SUM($B$4:I4)</f>
        <v>0.73322437370229965</v>
      </c>
      <c r="J5" s="6">
        <f>SUM($B$4:J4)</f>
        <v>0.82936448613291258</v>
      </c>
      <c r="K5" s="6">
        <f>SUM($B$4:K4)</f>
        <v>0.90569229971674148</v>
      </c>
      <c r="L5" s="6">
        <f>SUM($B$4:L4)</f>
        <v>0.96180404160508359</v>
      </c>
      <c r="M5" s="6">
        <f>SUM($B$4:M4)</f>
        <v>0.99999999999999967</v>
      </c>
    </row>
    <row r="6" spans="1:17" x14ac:dyDescent="0.25">
      <c r="A6" s="3" t="s">
        <v>32</v>
      </c>
      <c r="B6" s="4">
        <v>0.02</v>
      </c>
      <c r="C6" s="5">
        <v>0.06</v>
      </c>
      <c r="D6" s="4">
        <v>0.03</v>
      </c>
      <c r="E6" s="4">
        <v>0.02</v>
      </c>
      <c r="F6" s="4">
        <v>0.05</v>
      </c>
      <c r="G6" s="4">
        <v>0.05</v>
      </c>
      <c r="H6" s="4">
        <v>0.1</v>
      </c>
      <c r="I6" s="4">
        <v>0.03</v>
      </c>
      <c r="J6" s="4">
        <v>0.05</v>
      </c>
      <c r="K6" s="4"/>
      <c r="L6" s="4"/>
      <c r="M6" s="4"/>
    </row>
    <row r="7" spans="1:17" x14ac:dyDescent="0.25">
      <c r="A7" s="3" t="s">
        <v>15</v>
      </c>
      <c r="B7" s="6">
        <f>IF(ISBLANK(B6),NA(),SUM($B$6:B6))</f>
        <v>0.02</v>
      </c>
      <c r="C7" s="6">
        <f>IF(ISBLANK(C6),NA(),SUM($B$6:C6))</f>
        <v>0.08</v>
      </c>
      <c r="D7" s="6">
        <f>IF(ISBLANK(D6),NA(),SUM($B$6:D6))</f>
        <v>0.11</v>
      </c>
      <c r="E7" s="6">
        <f>IF(ISBLANK(E6),NA(),SUM($B$6:E6))</f>
        <v>0.13</v>
      </c>
      <c r="F7" s="6">
        <f>IF(ISBLANK(F6),NA(),SUM($B$6:F6))</f>
        <v>0.18</v>
      </c>
      <c r="G7" s="6">
        <f>IF(ISBLANK(G6),NA(),SUM($B$6:G6))</f>
        <v>0.22999999999999998</v>
      </c>
      <c r="H7" s="6">
        <f>IF(ISBLANK(H6),NA(),SUM($B$6:H6))</f>
        <v>0.32999999999999996</v>
      </c>
      <c r="I7" s="6">
        <f>IF(ISBLANK(I6),NA(),SUM($B$6:I6))</f>
        <v>0.36</v>
      </c>
      <c r="J7" s="6">
        <f>IF(ISBLANK(J6),NA(),SUM($B$6:J6))</f>
        <v>0.41</v>
      </c>
      <c r="K7" s="6" t="e">
        <f>IF(ISBLANK(K6),NA(),SUM($B$6:K6))</f>
        <v>#N/A</v>
      </c>
      <c r="L7" s="6" t="e">
        <f>IF(ISBLANK(L6),NA(),SUM($B$6:L6))</f>
        <v>#N/A</v>
      </c>
      <c r="M7" s="6" t="e">
        <f>IF(ISBLANK(M6),NA(),SUM($B$6:M6))</f>
        <v>#N/A</v>
      </c>
    </row>
    <row r="8" spans="1:17" x14ac:dyDescent="0.25">
      <c r="A8" s="3" t="s">
        <v>17</v>
      </c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 t="str">
        <f t="shared" ref="M8" si="0">IF(M6&lt;&gt;"",M7-M5,"")</f>
        <v/>
      </c>
    </row>
    <row r="9" spans="1:17" x14ac:dyDescent="0.25">
      <c r="B9" s="7"/>
      <c r="C9" s="7"/>
      <c r="D9" s="7"/>
      <c r="E9" s="7"/>
      <c r="F9" s="7"/>
      <c r="G9" s="7"/>
      <c r="H9" s="7"/>
      <c r="I9" s="7"/>
      <c r="J9" s="7"/>
      <c r="K9"/>
      <c r="L9"/>
      <c r="M9"/>
      <c r="N9"/>
      <c r="O9"/>
      <c r="P9"/>
      <c r="Q9"/>
    </row>
    <row r="10" spans="1:17" x14ac:dyDescent="0.25">
      <c r="K10"/>
      <c r="L10"/>
      <c r="M10"/>
      <c r="N10"/>
      <c r="O10"/>
      <c r="P10"/>
      <c r="Q10"/>
    </row>
    <row r="11" spans="1:17" ht="22.5" x14ac:dyDescent="0.25">
      <c r="K11"/>
      <c r="L11" s="22" t="s">
        <v>33</v>
      </c>
      <c r="M11"/>
      <c r="N11"/>
      <c r="O11"/>
      <c r="P11"/>
      <c r="Q11"/>
    </row>
    <row r="12" spans="1:17" x14ac:dyDescent="0.25">
      <c r="I12"/>
      <c r="J12"/>
      <c r="K12"/>
      <c r="L12" t="s">
        <v>3</v>
      </c>
      <c r="M12"/>
      <c r="N12"/>
      <c r="O12"/>
      <c r="P12"/>
      <c r="Q12"/>
    </row>
    <row r="13" spans="1:17" x14ac:dyDescent="0.25">
      <c r="I13"/>
      <c r="J13"/>
      <c r="K13"/>
      <c r="L13"/>
      <c r="M13"/>
      <c r="N13"/>
      <c r="O13"/>
      <c r="P13"/>
      <c r="Q13"/>
    </row>
    <row r="14" spans="1:17" x14ac:dyDescent="0.25">
      <c r="I14"/>
      <c r="J14"/>
      <c r="K14"/>
      <c r="L14"/>
      <c r="M14"/>
      <c r="N14"/>
      <c r="O14"/>
      <c r="P14"/>
      <c r="Q14"/>
    </row>
    <row r="15" spans="1:17" x14ac:dyDescent="0.25">
      <c r="I15"/>
      <c r="J15"/>
      <c r="K15"/>
      <c r="L15" t="s">
        <v>34</v>
      </c>
      <c r="M15">
        <f>MATCH(L12,B2:M2,0)</f>
        <v>4</v>
      </c>
      <c r="N15"/>
      <c r="O15"/>
      <c r="P15"/>
      <c r="Q15"/>
    </row>
    <row r="16" spans="1:17" x14ac:dyDescent="0.25">
      <c r="I16"/>
      <c r="J16"/>
      <c r="K16"/>
      <c r="L16" t="s">
        <v>36</v>
      </c>
      <c r="M16">
        <f>M15</f>
        <v>4</v>
      </c>
      <c r="N16"/>
      <c r="O16"/>
      <c r="P16"/>
      <c r="Q16"/>
    </row>
    <row r="17" spans="9:17" x14ac:dyDescent="0.25">
      <c r="I17"/>
      <c r="J17"/>
      <c r="K17"/>
      <c r="L17" t="s">
        <v>35</v>
      </c>
      <c r="M17">
        <v>0</v>
      </c>
      <c r="N17"/>
      <c r="O17"/>
      <c r="P17"/>
      <c r="Q17"/>
    </row>
    <row r="18" spans="9:17" x14ac:dyDescent="0.25">
      <c r="I18"/>
      <c r="J18"/>
      <c r="K18"/>
      <c r="L18" t="s">
        <v>37</v>
      </c>
      <c r="M18">
        <v>1</v>
      </c>
      <c r="N18"/>
      <c r="O18"/>
      <c r="P18"/>
      <c r="Q18"/>
    </row>
    <row r="19" spans="9:17" x14ac:dyDescent="0.25">
      <c r="I19"/>
      <c r="J19"/>
      <c r="K19"/>
      <c r="L19"/>
      <c r="M19"/>
      <c r="N19"/>
      <c r="O19"/>
      <c r="P19"/>
      <c r="Q19"/>
    </row>
    <row r="20" spans="9:17" x14ac:dyDescent="0.25">
      <c r="I20"/>
      <c r="J20"/>
      <c r="K20"/>
      <c r="L20"/>
      <c r="M20"/>
      <c r="N20"/>
      <c r="O20"/>
      <c r="P20"/>
      <c r="Q20"/>
    </row>
    <row r="21" spans="9:17" x14ac:dyDescent="0.25">
      <c r="I21"/>
      <c r="J21"/>
      <c r="K21"/>
      <c r="L21"/>
      <c r="M21"/>
      <c r="N21"/>
      <c r="O21"/>
      <c r="P21"/>
      <c r="Q21"/>
    </row>
    <row r="22" spans="9:17" ht="22.5" x14ac:dyDescent="0.25">
      <c r="I22"/>
      <c r="J22"/>
      <c r="K22"/>
      <c r="L22" s="21" t="s">
        <v>38</v>
      </c>
      <c r="M22" s="21"/>
      <c r="N22"/>
      <c r="O22" s="21" t="s">
        <v>39</v>
      </c>
      <c r="P22" s="21"/>
      <c r="Q22"/>
    </row>
    <row r="23" spans="9:17" x14ac:dyDescent="0.25">
      <c r="I23"/>
      <c r="J23"/>
      <c r="K23"/>
      <c r="L23" s="24" t="s">
        <v>19</v>
      </c>
      <c r="M23" s="24">
        <v>1</v>
      </c>
      <c r="N23"/>
      <c r="O23" s="24" t="s">
        <v>19</v>
      </c>
      <c r="P23" s="24">
        <v>1</v>
      </c>
      <c r="Q23"/>
    </row>
    <row r="24" spans="9:17" x14ac:dyDescent="0.25">
      <c r="I24"/>
      <c r="J24"/>
      <c r="K24"/>
      <c r="L24" s="24" t="s">
        <v>36</v>
      </c>
      <c r="M24" s="24">
        <v>12</v>
      </c>
      <c r="N24"/>
      <c r="O24" s="24" t="s">
        <v>36</v>
      </c>
      <c r="P24" s="24">
        <v>12</v>
      </c>
      <c r="Q24"/>
    </row>
    <row r="25" spans="9:17" x14ac:dyDescent="0.25">
      <c r="I25"/>
      <c r="J25"/>
      <c r="K25"/>
      <c r="L25" s="24" t="s">
        <v>35</v>
      </c>
      <c r="M25" s="24">
        <f>INDEX(B5:M5,1,M15)</f>
        <v>0.26677562629770013</v>
      </c>
      <c r="N25"/>
      <c r="O25" s="24" t="s">
        <v>35</v>
      </c>
      <c r="P25" s="24">
        <f>HLOOKUP(L12,B2:M7,6,0)</f>
        <v>0.13</v>
      </c>
      <c r="Q25"/>
    </row>
    <row r="26" spans="9:17" x14ac:dyDescent="0.25">
      <c r="I26"/>
      <c r="J26"/>
      <c r="K26"/>
      <c r="L26" s="24" t="s">
        <v>37</v>
      </c>
      <c r="M26" s="24">
        <f>M25</f>
        <v>0.26677562629770013</v>
      </c>
      <c r="N26"/>
      <c r="O26" s="24" t="s">
        <v>37</v>
      </c>
      <c r="P26" s="24">
        <f>P25</f>
        <v>0.13</v>
      </c>
      <c r="Q26"/>
    </row>
    <row r="27" spans="9:17" x14ac:dyDescent="0.25">
      <c r="I27"/>
      <c r="J27"/>
      <c r="K27"/>
      <c r="L27"/>
      <c r="M27"/>
      <c r="N27"/>
      <c r="O27"/>
      <c r="P27"/>
      <c r="Q27"/>
    </row>
    <row r="28" spans="9:17" x14ac:dyDescent="0.25">
      <c r="I28"/>
      <c r="J28"/>
      <c r="K28"/>
      <c r="L28"/>
      <c r="M28"/>
      <c r="N28"/>
      <c r="O28"/>
      <c r="P28"/>
      <c r="Q28"/>
    </row>
    <row r="29" spans="9:17" ht="22.5" x14ac:dyDescent="0.25">
      <c r="I29"/>
      <c r="J29"/>
      <c r="K29"/>
      <c r="L29" s="21" t="s">
        <v>40</v>
      </c>
      <c r="M29" s="21"/>
      <c r="N29"/>
      <c r="O29"/>
      <c r="P29"/>
      <c r="Q29"/>
    </row>
    <row r="30" spans="9:17" x14ac:dyDescent="0.25">
      <c r="I30"/>
      <c r="J30"/>
      <c r="K30"/>
      <c r="L30" s="24" t="s">
        <v>34</v>
      </c>
      <c r="M30" s="24">
        <f>M15+0.5</f>
        <v>4.5</v>
      </c>
      <c r="N30"/>
      <c r="O30"/>
      <c r="P30"/>
      <c r="Q30"/>
    </row>
    <row r="31" spans="9:17" x14ac:dyDescent="0.25">
      <c r="I31"/>
      <c r="J31"/>
      <c r="K31"/>
      <c r="L31" s="24" t="s">
        <v>36</v>
      </c>
      <c r="M31" s="24">
        <f>M30</f>
        <v>4.5</v>
      </c>
      <c r="N31"/>
      <c r="O31"/>
      <c r="P31"/>
      <c r="Q31"/>
    </row>
    <row r="32" spans="9:17" x14ac:dyDescent="0.25">
      <c r="I32"/>
      <c r="J32"/>
      <c r="K32"/>
      <c r="L32" s="24" t="s">
        <v>41</v>
      </c>
      <c r="M32" s="24">
        <f>M30</f>
        <v>4.5</v>
      </c>
      <c r="N32"/>
      <c r="O32"/>
      <c r="P32"/>
      <c r="Q32"/>
    </row>
    <row r="33" spans="9:15" x14ac:dyDescent="0.25">
      <c r="I33"/>
      <c r="J33"/>
      <c r="K33"/>
      <c r="L33" s="24" t="s">
        <v>35</v>
      </c>
      <c r="M33" s="24">
        <f>P25</f>
        <v>0.13</v>
      </c>
      <c r="N33"/>
      <c r="O33"/>
    </row>
    <row r="34" spans="9:15" x14ac:dyDescent="0.25">
      <c r="I34"/>
      <c r="J34"/>
      <c r="K34"/>
      <c r="L34" s="24" t="s">
        <v>37</v>
      </c>
      <c r="M34" s="24">
        <f>AVERAGE(M33,M35)</f>
        <v>0.19838781314885007</v>
      </c>
      <c r="N34"/>
      <c r="O34"/>
    </row>
    <row r="35" spans="9:15" x14ac:dyDescent="0.25">
      <c r="I35"/>
      <c r="J35"/>
      <c r="K35"/>
      <c r="L35" s="24" t="s">
        <v>42</v>
      </c>
      <c r="M35" s="24">
        <f>M25</f>
        <v>0.26677562629770013</v>
      </c>
      <c r="N35"/>
      <c r="O35"/>
    </row>
  </sheetData>
  <sheetProtection selectLockedCells="1"/>
  <mergeCells count="1">
    <mergeCell ref="E1:I1"/>
  </mergeCells>
  <dataValidations count="1">
    <dataValidation type="list" allowBlank="1" showInputMessage="1" showErrorMessage="1" sqref="L12">
      <formula1>$B$2:$M$2</formula1>
    </dataValidation>
  </dataValidations>
  <pageMargins left="0.7" right="0.7" top="0.75" bottom="0.75" header="0.3" footer="0.3"/>
  <pageSetup paperSize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Q7"/>
  <sheetViews>
    <sheetView topLeftCell="E4" workbookViewId="0">
      <selection activeCell="F10" sqref="F10"/>
    </sheetView>
  </sheetViews>
  <sheetFormatPr defaultRowHeight="15" x14ac:dyDescent="0.25"/>
  <sheetData>
    <row r="4" spans="5:17" ht="15.75" thickBot="1" x14ac:dyDescent="0.3"/>
    <row r="5" spans="5:17" ht="16.5" thickTop="1" thickBot="1" x14ac:dyDescent="0.3">
      <c r="E5" s="1"/>
      <c r="F5" s="18" t="s">
        <v>0</v>
      </c>
      <c r="G5" s="18" t="s">
        <v>1</v>
      </c>
      <c r="H5" s="18" t="s">
        <v>2</v>
      </c>
      <c r="I5" s="18" t="s">
        <v>3</v>
      </c>
      <c r="J5" s="18" t="s">
        <v>4</v>
      </c>
      <c r="K5" s="18" t="s">
        <v>5</v>
      </c>
      <c r="L5" s="18" t="s">
        <v>6</v>
      </c>
      <c r="M5" s="18" t="s">
        <v>11</v>
      </c>
      <c r="N5" s="18" t="s">
        <v>7</v>
      </c>
      <c r="O5" s="18" t="s">
        <v>8</v>
      </c>
      <c r="P5" s="18" t="s">
        <v>9</v>
      </c>
      <c r="Q5" s="18" t="s">
        <v>10</v>
      </c>
    </row>
    <row r="6" spans="5:17" ht="15.75" thickTop="1" x14ac:dyDescent="0.25">
      <c r="E6" s="3" t="s">
        <v>12</v>
      </c>
      <c r="F6" s="4">
        <v>3.8195958394916109E-2</v>
      </c>
      <c r="G6" s="5">
        <v>5.6111741888342087E-2</v>
      </c>
      <c r="H6" s="4">
        <v>7.6327813583828924E-2</v>
      </c>
      <c r="I6" s="4">
        <v>9.614011243061299E-2</v>
      </c>
      <c r="J6" s="4">
        <v>0.11212931301358191</v>
      </c>
      <c r="K6" s="4">
        <v>0.12109506068871788</v>
      </c>
      <c r="L6" s="4">
        <v>0.12109506068871788</v>
      </c>
      <c r="M6" s="4">
        <v>0.11212931301358191</v>
      </c>
      <c r="N6" s="4">
        <v>9.614011243061299E-2</v>
      </c>
      <c r="O6" s="4">
        <v>7.6327813583828924E-2</v>
      </c>
      <c r="P6" s="4">
        <v>5.6111741888342087E-2</v>
      </c>
      <c r="Q6" s="4">
        <v>3.8195958394916109E-2</v>
      </c>
    </row>
    <row r="7" spans="5:17" x14ac:dyDescent="0.25">
      <c r="E7" t="s">
        <v>30</v>
      </c>
      <c r="F7" s="20">
        <f>SUM($F$6:F6)</f>
        <v>3.8195958394916109E-2</v>
      </c>
      <c r="G7" s="20">
        <f>SUM($F$6:G6)</f>
        <v>9.4307700283258189E-2</v>
      </c>
      <c r="H7" s="20">
        <f>SUM($F$6:H6)</f>
        <v>0.17063551386708711</v>
      </c>
      <c r="I7" s="20">
        <f>SUM($F$6:I6)</f>
        <v>0.26677562629770013</v>
      </c>
      <c r="J7" s="20">
        <f>SUM($F$6:J6)</f>
        <v>0.37890493931128205</v>
      </c>
      <c r="K7" s="20">
        <f>SUM($F$6:K6)</f>
        <v>0.49999999999999994</v>
      </c>
      <c r="L7" s="20">
        <f>SUM($F$6:L6)</f>
        <v>0.62109506068871778</v>
      </c>
      <c r="M7" s="20">
        <f>SUM($F$6:M6)</f>
        <v>0.73322437370229965</v>
      </c>
      <c r="N7" s="20">
        <f>SUM($F$6:N6)</f>
        <v>0.82936448613291258</v>
      </c>
      <c r="O7" s="20">
        <f>SUM($F$6:O6)</f>
        <v>0.90569229971674148</v>
      </c>
      <c r="P7" s="20">
        <f>SUM($F$6:P6)</f>
        <v>0.96180404160508359</v>
      </c>
      <c r="Q7" s="20">
        <f>SUM($F$6:Q6)</f>
        <v>0.99999999999999967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Sheet1 (2)</vt:lpstr>
      <vt:lpstr>Sheet1 (3)</vt:lpstr>
      <vt:lpstr>Sheet1 (5)</vt:lpstr>
      <vt:lpstr>Sheet1 (4)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2018-01-05T08:56:16Z</dcterms:modified>
</cp:coreProperties>
</file>