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15330" windowHeight="7125" activeTab="1"/>
  </bookViews>
  <sheets>
    <sheet name="COVER" sheetId="1" r:id="rId1"/>
    <sheet name="PMS" sheetId="2" r:id="rId2"/>
    <sheet name="Sheet1" sheetId="3" r:id="rId3"/>
  </sheets>
  <definedNames>
    <definedName name="_xlnm._FilterDatabase" localSheetId="1" hidden="1">PMS!$E$5:$M$441</definedName>
  </definedNames>
  <calcPr calcId="162913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3" i="3"/>
  <c r="J441" i="2" l="1"/>
  <c r="K441" i="2" s="1"/>
  <c r="J440" i="2"/>
  <c r="K440" i="2" s="1"/>
  <c r="K437" i="2"/>
  <c r="K435" i="2"/>
  <c r="K433" i="2"/>
  <c r="K431" i="2"/>
  <c r="K429" i="2"/>
  <c r="K427" i="2"/>
  <c r="K425" i="2"/>
  <c r="K423" i="2"/>
  <c r="K421" i="2"/>
  <c r="K419" i="2"/>
  <c r="K417" i="2"/>
  <c r="K414" i="2"/>
  <c r="K411" i="2"/>
  <c r="K409" i="2"/>
  <c r="K407" i="2"/>
  <c r="K405" i="2"/>
  <c r="K402" i="2"/>
  <c r="K401" i="2"/>
  <c r="K398" i="2"/>
  <c r="K396" i="2"/>
  <c r="K394" i="2"/>
  <c r="K392" i="2"/>
  <c r="K390" i="2"/>
  <c r="K388" i="2"/>
  <c r="K385" i="2"/>
  <c r="K383" i="2"/>
  <c r="K381" i="2"/>
  <c r="K379" i="2"/>
  <c r="K377" i="2"/>
  <c r="K375" i="2"/>
  <c r="K372" i="2"/>
  <c r="K370" i="2"/>
  <c r="K368" i="2"/>
  <c r="K366" i="2"/>
  <c r="K363" i="2"/>
  <c r="K361" i="2"/>
  <c r="K360" i="2" s="1"/>
  <c r="K359" i="2"/>
  <c r="K358" i="2" s="1"/>
  <c r="K357" i="2"/>
  <c r="K356" i="2" s="1"/>
  <c r="K354" i="2"/>
  <c r="K352" i="2"/>
  <c r="K350" i="2"/>
  <c r="K348" i="2"/>
  <c r="K345" i="2"/>
  <c r="K343" i="2"/>
  <c r="K342" i="2" s="1"/>
  <c r="K340" i="2"/>
  <c r="K338" i="2"/>
  <c r="K336" i="2"/>
  <c r="K334" i="2"/>
  <c r="K331" i="2"/>
  <c r="K329" i="2"/>
  <c r="K328" i="2" s="1"/>
  <c r="K327" i="2"/>
  <c r="K326" i="2" s="1"/>
  <c r="K325" i="2"/>
  <c r="K324" i="2" s="1"/>
  <c r="K322" i="2"/>
  <c r="K320" i="2"/>
  <c r="K319" i="2" s="1"/>
  <c r="K318" i="2"/>
  <c r="K317" i="2" s="1"/>
  <c r="K316" i="2"/>
  <c r="K313" i="2"/>
  <c r="K311" i="2"/>
  <c r="K310" i="2" s="1"/>
  <c r="K309" i="2"/>
  <c r="K307" i="2"/>
  <c r="K304" i="2"/>
  <c r="K302" i="2"/>
  <c r="K301" i="2" s="1"/>
  <c r="K299" i="2"/>
  <c r="K297" i="2"/>
  <c r="K295" i="2"/>
  <c r="K294" i="2" s="1"/>
  <c r="K293" i="2"/>
  <c r="K290" i="2"/>
  <c r="K288" i="2"/>
  <c r="K286" i="2"/>
  <c r="K285" i="2" s="1"/>
  <c r="K284" i="2"/>
  <c r="K280" i="2"/>
  <c r="K278" i="2"/>
  <c r="K276" i="2"/>
  <c r="K273" i="2"/>
  <c r="K271" i="2"/>
  <c r="K270" i="2" s="1"/>
  <c r="K268" i="2"/>
  <c r="K266" i="2"/>
  <c r="K263" i="2"/>
  <c r="K261" i="2"/>
  <c r="K260" i="2" s="1"/>
  <c r="K258" i="2"/>
  <c r="K256" i="2"/>
  <c r="K253" i="2"/>
  <c r="K251" i="2"/>
  <c r="K250" i="2" s="1"/>
  <c r="K249" i="2"/>
  <c r="K246" i="2"/>
  <c r="K244" i="2"/>
  <c r="K242" i="2"/>
  <c r="K239" i="2"/>
  <c r="K237" i="2"/>
  <c r="K235" i="2"/>
  <c r="K232" i="2"/>
  <c r="K230" i="2"/>
  <c r="K227" i="2"/>
  <c r="K225" i="2"/>
  <c r="K224" i="2" s="1"/>
  <c r="K223" i="2"/>
  <c r="K220" i="2"/>
  <c r="K218" i="2"/>
  <c r="K216" i="2"/>
  <c r="K212" i="2"/>
  <c r="K210" i="2"/>
  <c r="K209" i="2" s="1"/>
  <c r="K208" i="2"/>
  <c r="K206" i="2"/>
  <c r="K205" i="2" s="1"/>
  <c r="K203" i="2"/>
  <c r="K201" i="2"/>
  <c r="K199" i="2"/>
  <c r="K197" i="2"/>
  <c r="K194" i="2"/>
  <c r="K192" i="2"/>
  <c r="K190" i="2"/>
  <c r="K189" i="2" s="1"/>
  <c r="K188" i="2"/>
  <c r="K185" i="2"/>
  <c r="K183" i="2"/>
  <c r="K180" i="2"/>
  <c r="K178" i="2"/>
  <c r="K177" i="2" s="1"/>
  <c r="K176" i="2"/>
  <c r="K174" i="2"/>
  <c r="K173" i="2" s="1"/>
  <c r="K171" i="2"/>
  <c r="K169" i="2"/>
  <c r="K167" i="2"/>
  <c r="K165" i="2"/>
  <c r="K162" i="2"/>
  <c r="K160" i="2"/>
  <c r="K158" i="2"/>
  <c r="K156" i="2"/>
  <c r="K153" i="2"/>
  <c r="K151" i="2"/>
  <c r="K149" i="2"/>
  <c r="K147" i="2"/>
  <c r="K144" i="2"/>
  <c r="K142" i="2"/>
  <c r="K139" i="2"/>
  <c r="K137" i="2"/>
  <c r="K135" i="2"/>
  <c r="K134" i="2" s="1"/>
  <c r="K133" i="2"/>
  <c r="K130" i="2"/>
  <c r="K128" i="2"/>
  <c r="K126" i="2"/>
  <c r="K125" i="2" s="1"/>
  <c r="K124" i="2"/>
  <c r="I120" i="2"/>
  <c r="K120" i="2" s="1"/>
  <c r="I119" i="2"/>
  <c r="K119" i="2" s="1"/>
  <c r="I117" i="2"/>
  <c r="K117" i="2" s="1"/>
  <c r="I116" i="2"/>
  <c r="K116" i="2" s="1"/>
  <c r="I114" i="2"/>
  <c r="K114" i="2" s="1"/>
  <c r="I113" i="2"/>
  <c r="K113" i="2" s="1"/>
  <c r="I111" i="2"/>
  <c r="K111" i="2" s="1"/>
  <c r="I110" i="2"/>
  <c r="K110" i="2" s="1"/>
  <c r="I107" i="2"/>
  <c r="K107" i="2" s="1"/>
  <c r="I106" i="2"/>
  <c r="K106" i="2" s="1"/>
  <c r="I104" i="2"/>
  <c r="K104" i="2" s="1"/>
  <c r="I103" i="2"/>
  <c r="K103" i="2" s="1"/>
  <c r="I100" i="2"/>
  <c r="K100" i="2" s="1"/>
  <c r="I99" i="2"/>
  <c r="K99" i="2" s="1"/>
  <c r="I97" i="2"/>
  <c r="K97" i="2" s="1"/>
  <c r="I96" i="2"/>
  <c r="K96" i="2" s="1"/>
  <c r="I93" i="2"/>
  <c r="K93" i="2" s="1"/>
  <c r="I92" i="2"/>
  <c r="K92" i="2" s="1"/>
  <c r="I90" i="2"/>
  <c r="K90" i="2" s="1"/>
  <c r="I89" i="2"/>
  <c r="K89" i="2" s="1"/>
  <c r="I86" i="2"/>
  <c r="K86" i="2" s="1"/>
  <c r="I85" i="2"/>
  <c r="K85" i="2" s="1"/>
  <c r="I83" i="2"/>
  <c r="K83" i="2" s="1"/>
  <c r="I82" i="2"/>
  <c r="K82" i="2" s="1"/>
  <c r="I78" i="2"/>
  <c r="K78" i="2" s="1"/>
  <c r="I77" i="2"/>
  <c r="K77" i="2" s="1"/>
  <c r="I75" i="2"/>
  <c r="K75" i="2" s="1"/>
  <c r="I74" i="2"/>
  <c r="K74" i="2" s="1"/>
  <c r="I72" i="2"/>
  <c r="K72" i="2" s="1"/>
  <c r="I71" i="2"/>
  <c r="K71" i="2" s="1"/>
  <c r="I65" i="2"/>
  <c r="K65" i="2" s="1"/>
  <c r="I63" i="2"/>
  <c r="K63" i="2" s="1"/>
  <c r="I62" i="2"/>
  <c r="K62" i="2" s="1"/>
  <c r="I60" i="2"/>
  <c r="K60" i="2" s="1"/>
  <c r="I59" i="2"/>
  <c r="K59" i="2" s="1"/>
  <c r="I57" i="2"/>
  <c r="K57" i="2" s="1"/>
  <c r="I56" i="2"/>
  <c r="K56" i="2" s="1"/>
  <c r="I53" i="2"/>
  <c r="K53" i="2" s="1"/>
  <c r="I52" i="2"/>
  <c r="K52" i="2" s="1"/>
  <c r="I50" i="2"/>
  <c r="K50" i="2" s="1"/>
  <c r="I49" i="2"/>
  <c r="K49" i="2" s="1"/>
  <c r="I47" i="2"/>
  <c r="K47" i="2" s="1"/>
  <c r="I46" i="2"/>
  <c r="K46" i="2" s="1"/>
  <c r="I44" i="2"/>
  <c r="K44" i="2" s="1"/>
  <c r="I43" i="2"/>
  <c r="K43" i="2" s="1"/>
  <c r="I40" i="2"/>
  <c r="K40" i="2" s="1"/>
  <c r="I39" i="2"/>
  <c r="K39" i="2" s="1"/>
  <c r="I37" i="2"/>
  <c r="K37" i="2" s="1"/>
  <c r="I36" i="2"/>
  <c r="K36" i="2" s="1"/>
  <c r="I33" i="2"/>
  <c r="K33" i="2" s="1"/>
  <c r="I32" i="2"/>
  <c r="K32" i="2" s="1"/>
  <c r="I30" i="2"/>
  <c r="K30" i="2" s="1"/>
  <c r="I29" i="2"/>
  <c r="K29" i="2" s="1"/>
  <c r="I27" i="2"/>
  <c r="K27" i="2" s="1"/>
  <c r="I26" i="2"/>
  <c r="K26" i="2" s="1"/>
  <c r="I24" i="2"/>
  <c r="K24" i="2" s="1"/>
  <c r="I23" i="2"/>
  <c r="K23" i="2" s="1"/>
  <c r="K20" i="2"/>
  <c r="K19" i="2"/>
  <c r="K17" i="2"/>
  <c r="K16" i="2"/>
  <c r="K14" i="2"/>
  <c r="K13" i="2"/>
  <c r="K11" i="2"/>
  <c r="K10" i="2"/>
  <c r="K234" i="2" l="1"/>
  <c r="K45" i="2"/>
  <c r="K95" i="2"/>
  <c r="K115" i="2"/>
  <c r="K157" i="2"/>
  <c r="K255" i="2"/>
  <c r="K306" i="2"/>
  <c r="K25" i="2"/>
  <c r="K275" i="2"/>
  <c r="K243" i="2"/>
  <c r="K298" i="2"/>
  <c r="K35" i="2"/>
  <c r="K42" i="2"/>
  <c r="K15" i="2"/>
  <c r="I67" i="2"/>
  <c r="K67" i="2" s="1"/>
  <c r="I66" i="2"/>
  <c r="K141" i="2"/>
  <c r="K344" i="2"/>
  <c r="K341" i="2" s="1"/>
  <c r="K182" i="2"/>
  <c r="K198" i="2"/>
  <c r="K262" i="2"/>
  <c r="K259" i="2" s="1"/>
  <c r="K55" i="2"/>
  <c r="K112" i="2"/>
  <c r="K70" i="2"/>
  <c r="K81" i="2"/>
  <c r="K58" i="2"/>
  <c r="K73" i="2"/>
  <c r="K28" i="2"/>
  <c r="K48" i="2"/>
  <c r="K88" i="2"/>
  <c r="K109" i="2"/>
  <c r="K102" i="2"/>
  <c r="K219" i="2"/>
  <c r="K217" i="2" s="1"/>
  <c r="K9" i="2"/>
  <c r="K132" i="2"/>
  <c r="K136" i="2"/>
  <c r="K22" i="2"/>
  <c r="K155" i="2"/>
  <c r="K215" i="2"/>
  <c r="K12" i="2"/>
  <c r="K123" i="2"/>
  <c r="K127" i="2"/>
  <c r="K164" i="2"/>
  <c r="K168" i="2"/>
  <c r="K196" i="2"/>
  <c r="K292" i="2"/>
  <c r="K148" i="2"/>
  <c r="K200" i="2"/>
  <c r="K296" i="2"/>
  <c r="K308" i="2"/>
  <c r="K365" i="2"/>
  <c r="K420" i="2"/>
  <c r="K428" i="2"/>
  <c r="L429" i="2" s="1"/>
  <c r="K159" i="2"/>
  <c r="K175" i="2"/>
  <c r="K187" i="2"/>
  <c r="K191" i="2"/>
  <c r="K207" i="2"/>
  <c r="K222" i="2"/>
  <c r="K241" i="2"/>
  <c r="K146" i="2"/>
  <c r="K150" i="2"/>
  <c r="K166" i="2"/>
  <c r="K229" i="2"/>
  <c r="K265" i="2"/>
  <c r="K277" i="2"/>
  <c r="K369" i="2"/>
  <c r="K406" i="2"/>
  <c r="K416" i="2"/>
  <c r="K424" i="2"/>
  <c r="K432" i="2"/>
  <c r="K337" i="2"/>
  <c r="K349" i="2"/>
  <c r="K387" i="2"/>
  <c r="K391" i="2"/>
  <c r="K395" i="2"/>
  <c r="K236" i="2"/>
  <c r="K248" i="2"/>
  <c r="K283" i="2"/>
  <c r="K287" i="2"/>
  <c r="K315" i="2"/>
  <c r="K335" i="2"/>
  <c r="K333" i="2"/>
  <c r="K376" i="2"/>
  <c r="K380" i="2"/>
  <c r="K347" i="2"/>
  <c r="K351" i="2"/>
  <c r="K367" i="2"/>
  <c r="K374" i="2"/>
  <c r="K378" i="2"/>
  <c r="K382" i="2"/>
  <c r="K389" i="2"/>
  <c r="L390" i="2" s="1"/>
  <c r="K393" i="2"/>
  <c r="K404" i="2"/>
  <c r="K403" i="2" s="1"/>
  <c r="L402" i="2" s="1"/>
  <c r="K408" i="2"/>
  <c r="L409" i="2" s="1"/>
  <c r="K418" i="2"/>
  <c r="L419" i="2" s="1"/>
  <c r="K422" i="2"/>
  <c r="L423" i="2" s="1"/>
  <c r="K426" i="2"/>
  <c r="L427" i="2" s="1"/>
  <c r="K430" i="2"/>
  <c r="K434" i="2"/>
  <c r="L435" i="2" s="1"/>
  <c r="K291" i="2" l="1"/>
  <c r="L431" i="2"/>
  <c r="L430" i="2" s="1"/>
  <c r="L394" i="2"/>
  <c r="L392" i="2"/>
  <c r="L391" i="2" s="1"/>
  <c r="L433" i="2"/>
  <c r="L432" i="2" s="1"/>
  <c r="L407" i="2"/>
  <c r="L406" i="2" s="1"/>
  <c r="K267" i="2"/>
  <c r="K264" i="2" s="1"/>
  <c r="L421" i="2"/>
  <c r="L420" i="2" s="1"/>
  <c r="K91" i="2"/>
  <c r="K87" i="2" s="1"/>
  <c r="K66" i="2"/>
  <c r="K61" i="2" s="1"/>
  <c r="I68" i="2"/>
  <c r="K68" i="2" s="1"/>
  <c r="K143" i="2"/>
  <c r="K140" i="2" s="1"/>
  <c r="K202" i="2"/>
  <c r="K195" i="2" s="1"/>
  <c r="L405" i="2"/>
  <c r="L404" i="2" s="1"/>
  <c r="L403" i="2" s="1"/>
  <c r="K231" i="2"/>
  <c r="K228" i="2" s="1"/>
  <c r="L230" i="2" s="1"/>
  <c r="K105" i="2"/>
  <c r="K101" i="2" s="1"/>
  <c r="L418" i="2"/>
  <c r="K400" i="2"/>
  <c r="L396" i="2"/>
  <c r="K272" i="2"/>
  <c r="K269" i="2" s="1"/>
  <c r="K84" i="2"/>
  <c r="K80" i="2" s="1"/>
  <c r="K214" i="2"/>
  <c r="L425" i="2"/>
  <c r="L424" i="2" s="1"/>
  <c r="L426" i="2"/>
  <c r="L268" i="2" l="1"/>
  <c r="L266" i="2"/>
  <c r="L265" i="2" s="1"/>
  <c r="L85" i="2"/>
  <c r="L83" i="2"/>
  <c r="L82" i="2"/>
  <c r="L86" i="2"/>
  <c r="L90" i="2"/>
  <c r="L92" i="2"/>
  <c r="L89" i="2"/>
  <c r="L93" i="2"/>
  <c r="L103" i="2"/>
  <c r="L104" i="2"/>
  <c r="L107" i="2"/>
  <c r="L106" i="2"/>
  <c r="L273" i="2"/>
  <c r="L229" i="2"/>
  <c r="K339" i="2"/>
  <c r="K332" i="2" s="1"/>
  <c r="L338" i="2" s="1"/>
  <c r="L337" i="2" s="1"/>
  <c r="L422" i="2"/>
  <c r="L389" i="2"/>
  <c r="L142" i="2"/>
  <c r="L141" i="2" s="1"/>
  <c r="L199" i="2"/>
  <c r="L203" i="2"/>
  <c r="K245" i="2"/>
  <c r="K240" i="2" s="1"/>
  <c r="L246" i="2" s="1"/>
  <c r="K289" i="2"/>
  <c r="K282" i="2" s="1"/>
  <c r="K129" i="2"/>
  <c r="K122" i="2" s="1"/>
  <c r="L126" i="2" s="1"/>
  <c r="L393" i="2"/>
  <c r="L428" i="2"/>
  <c r="L388" i="2"/>
  <c r="L387" i="2" s="1"/>
  <c r="L201" i="2"/>
  <c r="L200" i="2" s="1"/>
  <c r="L271" i="2"/>
  <c r="L270" i="2" s="1"/>
  <c r="L434" i="2"/>
  <c r="L408" i="2"/>
  <c r="L88" i="2" l="1"/>
  <c r="L244" i="2"/>
  <c r="L243" i="2" s="1"/>
  <c r="L102" i="2"/>
  <c r="L242" i="2"/>
  <c r="L241" i="2" s="1"/>
  <c r="L130" i="2"/>
  <c r="L124" i="2"/>
  <c r="L81" i="2"/>
  <c r="L128" i="2"/>
  <c r="L127" i="2" s="1"/>
  <c r="L336" i="2"/>
  <c r="L335" i="2" s="1"/>
  <c r="L334" i="2"/>
  <c r="L333" i="2" s="1"/>
  <c r="L340" i="2"/>
  <c r="L286" i="2"/>
  <c r="L285" i="2" s="1"/>
  <c r="L288" i="2"/>
  <c r="L287" i="2" s="1"/>
  <c r="L218" i="2"/>
  <c r="L125" i="2"/>
  <c r="K279" i="2"/>
  <c r="L220" i="2"/>
  <c r="L219" i="2" s="1"/>
  <c r="L123" i="2"/>
  <c r="L202" i="2"/>
  <c r="L216" i="2"/>
  <c r="L284" i="2"/>
  <c r="L283" i="2" s="1"/>
  <c r="L299" i="2"/>
  <c r="L293" i="2"/>
  <c r="L292" i="2" s="1"/>
  <c r="L297" i="2"/>
  <c r="L295" i="2"/>
  <c r="L198" i="2"/>
  <c r="K397" i="2"/>
  <c r="L401" i="2"/>
  <c r="L400" i="2" s="1"/>
  <c r="L345" i="2"/>
  <c r="L343" i="2"/>
  <c r="L398" i="2" l="1"/>
  <c r="L397" i="2" s="1"/>
  <c r="K386" i="2"/>
  <c r="L342" i="2"/>
  <c r="L395" i="2"/>
  <c r="L217" i="2"/>
  <c r="L344" i="2"/>
  <c r="L294" i="2"/>
  <c r="L296" i="2"/>
  <c r="L215" i="2"/>
  <c r="L341" i="2" l="1"/>
  <c r="L214" i="2"/>
  <c r="K252" i="2" l="1"/>
  <c r="K247" i="2" s="1"/>
  <c r="L249" i="2" s="1"/>
  <c r="L248" i="2" s="1"/>
  <c r="K257" i="2"/>
  <c r="K254" i="2" s="1"/>
  <c r="L261" i="2"/>
  <c r="L260" i="2" s="1"/>
  <c r="L263" i="2"/>
  <c r="L298" i="2"/>
  <c r="L291" i="2" s="1"/>
  <c r="L245" i="2"/>
  <c r="L240" i="2" s="1"/>
  <c r="K179" i="2"/>
  <c r="K172" i="2" s="1"/>
  <c r="K184" i="2"/>
  <c r="K181" i="2" s="1"/>
  <c r="L105" i="2"/>
  <c r="L101" i="2" s="1"/>
  <c r="L272" i="2"/>
  <c r="L269" i="2" s="1"/>
  <c r="K31" i="2"/>
  <c r="K21" i="2" s="1"/>
  <c r="K439" i="2"/>
  <c r="K438" i="2" s="1"/>
  <c r="L440" i="2" s="1"/>
  <c r="K38" i="2"/>
  <c r="K34" i="2" s="1"/>
  <c r="K98" i="2"/>
  <c r="K94" i="2" s="1"/>
  <c r="K371" i="2"/>
  <c r="K364" i="2" s="1"/>
  <c r="L262" i="2"/>
  <c r="K436" i="2"/>
  <c r="L437" i="2" s="1"/>
  <c r="L436" i="2" s="1"/>
  <c r="K410" i="2"/>
  <c r="L411" i="2" s="1"/>
  <c r="L410" i="2" s="1"/>
  <c r="K413" i="2"/>
  <c r="K412" i="2" s="1"/>
  <c r="L414" i="2" s="1"/>
  <c r="L413" i="2" s="1"/>
  <c r="L417" i="2"/>
  <c r="L416" i="2" s="1"/>
  <c r="L259" i="2" l="1"/>
  <c r="L441" i="2"/>
  <c r="L439" i="2" s="1"/>
  <c r="L37" i="2"/>
  <c r="L39" i="2"/>
  <c r="L26" i="2"/>
  <c r="L29" i="2"/>
  <c r="L27" i="2"/>
  <c r="L30" i="2"/>
  <c r="L24" i="2"/>
  <c r="L32" i="2"/>
  <c r="L23" i="2"/>
  <c r="L183" i="2"/>
  <c r="L182" i="2" s="1"/>
  <c r="L185" i="2"/>
  <c r="L184" i="2" s="1"/>
  <c r="L256" i="2"/>
  <c r="L255" i="2" s="1"/>
  <c r="L258" i="2"/>
  <c r="L257" i="2" s="1"/>
  <c r="L99" i="2"/>
  <c r="L97" i="2"/>
  <c r="L96" i="2"/>
  <c r="L100" i="2"/>
  <c r="L178" i="2"/>
  <c r="L177" i="2" s="1"/>
  <c r="L174" i="2"/>
  <c r="L173" i="2" s="1"/>
  <c r="L176" i="2"/>
  <c r="L175" i="2" s="1"/>
  <c r="K399" i="2"/>
  <c r="L36" i="2"/>
  <c r="L366" i="2"/>
  <c r="L365" i="2" s="1"/>
  <c r="L368" i="2"/>
  <c r="L367" i="2" s="1"/>
  <c r="L372" i="2"/>
  <c r="L370" i="2"/>
  <c r="L369" i="2" s="1"/>
  <c r="L253" i="2"/>
  <c r="L252" i="2" s="1"/>
  <c r="L251" i="2"/>
  <c r="L250" i="2" s="1"/>
  <c r="L40" i="2"/>
  <c r="K415" i="2"/>
  <c r="L35" i="2" l="1"/>
  <c r="L38" i="2"/>
  <c r="L247" i="2"/>
  <c r="L181" i="2"/>
  <c r="L28" i="2"/>
  <c r="L254" i="2"/>
  <c r="L95" i="2"/>
  <c r="L22" i="2"/>
  <c r="L25" i="2"/>
  <c r="L98" i="2"/>
  <c r="L33" i="2"/>
  <c r="L31" i="2" s="1"/>
  <c r="L180" i="2"/>
  <c r="L179" i="2" s="1"/>
  <c r="L172" i="2" s="1"/>
  <c r="K18" i="2"/>
  <c r="K8" i="2" s="1"/>
  <c r="L11" i="2" s="1"/>
  <c r="K51" i="2"/>
  <c r="K41" i="2" s="1"/>
  <c r="L43" i="2" s="1"/>
  <c r="K64" i="2"/>
  <c r="K54" i="2" s="1"/>
  <c r="L56" i="2" s="1"/>
  <c r="K76" i="2"/>
  <c r="K79" i="2"/>
  <c r="K118" i="2"/>
  <c r="K108" i="2" s="1"/>
  <c r="K138" i="2"/>
  <c r="K131" i="2" s="1"/>
  <c r="L133" i="2" s="1"/>
  <c r="L132" i="2" s="1"/>
  <c r="K152" i="2"/>
  <c r="K145" i="2" s="1"/>
  <c r="L147" i="2" s="1"/>
  <c r="L146" i="2" s="1"/>
  <c r="K161" i="2"/>
  <c r="K154" i="2" s="1"/>
  <c r="L160" i="2" s="1"/>
  <c r="L159" i="2" s="1"/>
  <c r="K170" i="2"/>
  <c r="K163" i="2" s="1"/>
  <c r="K193" i="2"/>
  <c r="K186" i="2" s="1"/>
  <c r="K211" i="2"/>
  <c r="K204" i="2" s="1"/>
  <c r="K226" i="2"/>
  <c r="K221" i="2" s="1"/>
  <c r="L225" i="2" s="1"/>
  <c r="L224" i="2" s="1"/>
  <c r="K238" i="2"/>
  <c r="K233" i="2" s="1"/>
  <c r="L239" i="2" s="1"/>
  <c r="L238" i="2" s="1"/>
  <c r="K274" i="2"/>
  <c r="L280" i="2" s="1"/>
  <c r="L279" i="2" s="1"/>
  <c r="K303" i="2"/>
  <c r="K300" i="2" s="1"/>
  <c r="K312" i="2"/>
  <c r="K305" i="2" s="1"/>
  <c r="K321" i="2"/>
  <c r="K314" i="2" s="1"/>
  <c r="K330" i="2"/>
  <c r="K323" i="2" s="1"/>
  <c r="K353" i="2"/>
  <c r="K346" i="2" s="1"/>
  <c r="L350" i="2" s="1"/>
  <c r="L349" i="2" s="1"/>
  <c r="K362" i="2"/>
  <c r="K355" i="2" s="1"/>
  <c r="K384" i="2"/>
  <c r="K373" i="2" s="1"/>
  <c r="L377" i="2" s="1"/>
  <c r="L376" i="2" s="1"/>
  <c r="L144" i="2"/>
  <c r="L143" i="2" s="1"/>
  <c r="L140" i="2" s="1"/>
  <c r="L339" i="2"/>
  <c r="L332" i="2" s="1"/>
  <c r="L84" i="2"/>
  <c r="L80" i="2" s="1"/>
  <c r="L79" i="2" s="1"/>
  <c r="L71" i="2"/>
  <c r="L72" i="2"/>
  <c r="L74" i="2"/>
  <c r="L75" i="2"/>
  <c r="L77" i="2"/>
  <c r="L78" i="2"/>
  <c r="L66" i="2"/>
  <c r="L68" i="2"/>
  <c r="L129" i="2"/>
  <c r="L122" i="2" s="1"/>
  <c r="L290" i="2"/>
  <c r="L289" i="2" s="1"/>
  <c r="L282" i="2" s="1"/>
  <c r="L232" i="2"/>
  <c r="L231" i="2" s="1"/>
  <c r="L228" i="2" s="1"/>
  <c r="L197" i="2"/>
  <c r="L196" i="2" s="1"/>
  <c r="L195" i="2" s="1"/>
  <c r="L371" i="2"/>
  <c r="L364" i="2" s="1"/>
  <c r="L267" i="2"/>
  <c r="L264" i="2" s="1"/>
  <c r="L223" i="2"/>
  <c r="L222" i="2" s="1"/>
  <c r="L91" i="2"/>
  <c r="L87" i="2" s="1"/>
  <c r="L381" i="2" l="1"/>
  <c r="L380" i="2" s="1"/>
  <c r="L156" i="2"/>
  <c r="L155" i="2" s="1"/>
  <c r="L47" i="2"/>
  <c r="L34" i="2"/>
  <c r="L59" i="2"/>
  <c r="L227" i="2"/>
  <c r="L226" i="2" s="1"/>
  <c r="L162" i="2"/>
  <c r="L161" i="2" s="1"/>
  <c r="L383" i="2"/>
  <c r="L382" i="2" s="1"/>
  <c r="L375" i="2"/>
  <c r="L374" i="2" s="1"/>
  <c r="L385" i="2"/>
  <c r="L384" i="2" s="1"/>
  <c r="L379" i="2"/>
  <c r="L378" i="2" s="1"/>
  <c r="L212" i="2"/>
  <c r="L211" i="2" s="1"/>
  <c r="L210" i="2"/>
  <c r="L209" i="2" s="1"/>
  <c r="L320" i="2"/>
  <c r="L319" i="2" s="1"/>
  <c r="L322" i="2"/>
  <c r="L321" i="2" s="1"/>
  <c r="L151" i="2"/>
  <c r="L150" i="2" s="1"/>
  <c r="L149" i="2"/>
  <c r="L148" i="2" s="1"/>
  <c r="L278" i="2"/>
  <c r="L277" i="2" s="1"/>
  <c r="L309" i="2"/>
  <c r="L308" i="2" s="1"/>
  <c r="L307" i="2"/>
  <c r="L306" i="2" s="1"/>
  <c r="L327" i="2"/>
  <c r="L326" i="2" s="1"/>
  <c r="L325" i="2"/>
  <c r="L324" i="2" s="1"/>
  <c r="L331" i="2"/>
  <c r="L330" i="2" s="1"/>
  <c r="L363" i="2"/>
  <c r="L362" i="2" s="1"/>
  <c r="L361" i="2"/>
  <c r="L360" i="2" s="1"/>
  <c r="L352" i="2"/>
  <c r="L351" i="2" s="1"/>
  <c r="L65" i="2"/>
  <c r="L60" i="2"/>
  <c r="K69" i="2"/>
  <c r="L21" i="2"/>
  <c r="L114" i="2"/>
  <c r="L117" i="2"/>
  <c r="L113" i="2"/>
  <c r="L316" i="2"/>
  <c r="L315" i="2" s="1"/>
  <c r="L70" i="2"/>
  <c r="L137" i="2"/>
  <c r="L136" i="2" s="1"/>
  <c r="L348" i="2"/>
  <c r="L347" i="2" s="1"/>
  <c r="L354" i="2"/>
  <c r="L353" i="2" s="1"/>
  <c r="L318" i="2"/>
  <c r="L317" i="2" s="1"/>
  <c r="L169" i="2"/>
  <c r="L168" i="2" s="1"/>
  <c r="L165" i="2"/>
  <c r="L164" i="2" s="1"/>
  <c r="L167" i="2"/>
  <c r="L166" i="2" s="1"/>
  <c r="L171" i="2"/>
  <c r="L170" i="2" s="1"/>
  <c r="L221" i="2"/>
  <c r="L313" i="2"/>
  <c r="L312" i="2" s="1"/>
  <c r="L116" i="2"/>
  <c r="L329" i="2"/>
  <c r="L328" i="2" s="1"/>
  <c r="L158" i="2"/>
  <c r="L157" i="2" s="1"/>
  <c r="L120" i="2"/>
  <c r="L276" i="2"/>
  <c r="L275" i="2" s="1"/>
  <c r="L64" i="2"/>
  <c r="L359" i="2"/>
  <c r="L358" i="2" s="1"/>
  <c r="L111" i="2"/>
  <c r="L208" i="2"/>
  <c r="L207" i="2" s="1"/>
  <c r="L357" i="2"/>
  <c r="L356" i="2" s="1"/>
  <c r="L311" i="2"/>
  <c r="L310" i="2" s="1"/>
  <c r="L110" i="2"/>
  <c r="L109" i="2" s="1"/>
  <c r="L63" i="2"/>
  <c r="L57" i="2"/>
  <c r="L55" i="2" s="1"/>
  <c r="L73" i="2"/>
  <c r="L206" i="2"/>
  <c r="L205" i="2" s="1"/>
  <c r="K121" i="2"/>
  <c r="L153" i="2"/>
  <c r="L152" i="2" s="1"/>
  <c r="L119" i="2"/>
  <c r="L67" i="2"/>
  <c r="L62" i="2"/>
  <c r="L61" i="2" s="1"/>
  <c r="L76" i="2"/>
  <c r="L94" i="2"/>
  <c r="L235" i="2"/>
  <c r="L234" i="2" s="1"/>
  <c r="L237" i="2"/>
  <c r="L236" i="2" s="1"/>
  <c r="L302" i="2"/>
  <c r="L301" i="2" s="1"/>
  <c r="K281" i="2"/>
  <c r="L304" i="2"/>
  <c r="L303" i="2" s="1"/>
  <c r="K213" i="2"/>
  <c r="L188" i="2"/>
  <c r="L187" i="2" s="1"/>
  <c r="L192" i="2"/>
  <c r="L191" i="2" s="1"/>
  <c r="L194" i="2"/>
  <c r="L193" i="2" s="1"/>
  <c r="L190" i="2"/>
  <c r="L189" i="2" s="1"/>
  <c r="L44" i="2"/>
  <c r="L42" i="2" s="1"/>
  <c r="L52" i="2"/>
  <c r="L49" i="2"/>
  <c r="L53" i="2"/>
  <c r="L46" i="2"/>
  <c r="L45" i="2" s="1"/>
  <c r="L50" i="2"/>
  <c r="L135" i="2"/>
  <c r="L134" i="2" s="1"/>
  <c r="L139" i="2"/>
  <c r="L138" i="2" s="1"/>
  <c r="L19" i="2"/>
  <c r="L16" i="2"/>
  <c r="L20" i="2"/>
  <c r="L13" i="2"/>
  <c r="L17" i="2"/>
  <c r="K7" i="2"/>
  <c r="L10" i="2"/>
  <c r="L9" i="2" s="1"/>
  <c r="L14" i="2"/>
  <c r="L58" i="2" l="1"/>
  <c r="L154" i="2"/>
  <c r="L274" i="2"/>
  <c r="L355" i="2"/>
  <c r="L115" i="2"/>
  <c r="L145" i="2"/>
  <c r="L346" i="2"/>
  <c r="L314" i="2"/>
  <c r="L112" i="2"/>
  <c r="L69" i="2"/>
  <c r="L204" i="2"/>
  <c r="L323" i="2"/>
  <c r="L48" i="2"/>
  <c r="L163" i="2"/>
  <c r="L118" i="2"/>
  <c r="L305" i="2"/>
  <c r="L54" i="2"/>
  <c r="L12" i="2"/>
  <c r="L131" i="2"/>
  <c r="L233" i="2"/>
  <c r="L18" i="2"/>
  <c r="L186" i="2"/>
  <c r="L300" i="2"/>
  <c r="K5" i="2"/>
  <c r="L15" i="2"/>
  <c r="L51" i="2"/>
  <c r="L108" i="2" l="1"/>
  <c r="L8" i="2"/>
  <c r="L41" i="2"/>
  <c r="M368" i="2"/>
  <c r="M367" i="2" s="1"/>
  <c r="M372" i="2"/>
  <c r="M371" i="2" s="1"/>
  <c r="M295" i="2"/>
  <c r="M294" i="2" s="1"/>
  <c r="M299" i="2"/>
  <c r="M298" i="2" s="1"/>
  <c r="M307" i="2"/>
  <c r="M306" i="2" s="1"/>
  <c r="M311" i="2"/>
  <c r="M310" i="2" s="1"/>
  <c r="M327" i="2"/>
  <c r="M326" i="2" s="1"/>
  <c r="M331" i="2"/>
  <c r="M330" i="2" s="1"/>
  <c r="M343" i="2"/>
  <c r="M342" i="2" s="1"/>
  <c r="M359" i="2"/>
  <c r="M358" i="2" s="1"/>
  <c r="M363" i="2"/>
  <c r="M362" i="2" s="1"/>
  <c r="M401" i="2"/>
  <c r="M400" i="2" s="1"/>
  <c r="M405" i="2"/>
  <c r="M404" i="2" s="1"/>
  <c r="M403" i="2" s="1"/>
  <c r="M409" i="2"/>
  <c r="M408" i="2" s="1"/>
  <c r="M53" i="2"/>
  <c r="M43" i="2"/>
  <c r="M47" i="2"/>
  <c r="M417" i="2"/>
  <c r="M416" i="2" s="1"/>
  <c r="M421" i="2"/>
  <c r="M420" i="2" s="1"/>
  <c r="M425" i="2"/>
  <c r="M424" i="2" s="1"/>
  <c r="M429" i="2"/>
  <c r="M428" i="2" s="1"/>
  <c r="M433" i="2"/>
  <c r="M432" i="2" s="1"/>
  <c r="M13" i="2"/>
  <c r="M17" i="2"/>
  <c r="M29" i="2"/>
  <c r="M33" i="2"/>
  <c r="M37" i="2"/>
  <c r="M62" i="2"/>
  <c r="M67" i="2"/>
  <c r="M72" i="2"/>
  <c r="M66" i="2"/>
  <c r="M82" i="2"/>
  <c r="M86" i="2"/>
  <c r="M90" i="2"/>
  <c r="M106" i="2"/>
  <c r="M110" i="2"/>
  <c r="M114" i="2"/>
  <c r="M126" i="2"/>
  <c r="M125" i="2" s="1"/>
  <c r="M130" i="2"/>
  <c r="M129" i="2" s="1"/>
  <c r="M440" i="2"/>
  <c r="M284" i="2"/>
  <c r="M283" i="2" s="1"/>
  <c r="M288" i="2"/>
  <c r="M287" i="2" s="1"/>
  <c r="M304" i="2"/>
  <c r="M303" i="2" s="1"/>
  <c r="M316" i="2"/>
  <c r="M315" i="2" s="1"/>
  <c r="M320" i="2"/>
  <c r="M319" i="2" s="1"/>
  <c r="M336" i="2"/>
  <c r="M335" i="2" s="1"/>
  <c r="M340" i="2"/>
  <c r="M339" i="2" s="1"/>
  <c r="M348" i="2"/>
  <c r="M347" i="2" s="1"/>
  <c r="M352" i="2"/>
  <c r="M351" i="2" s="1"/>
  <c r="M437" i="2"/>
  <c r="M436" i="2" s="1"/>
  <c r="M44" i="2"/>
  <c r="M10" i="2"/>
  <c r="M14" i="2"/>
  <c r="M26" i="2"/>
  <c r="M30" i="2"/>
  <c r="M59" i="2"/>
  <c r="M63" i="2"/>
  <c r="M77" i="2"/>
  <c r="M68" i="2"/>
  <c r="M83" i="2"/>
  <c r="M99" i="2"/>
  <c r="M103" i="2"/>
  <c r="M107" i="2"/>
  <c r="M111" i="2"/>
  <c r="M366" i="2"/>
  <c r="M365" i="2" s="1"/>
  <c r="M370" i="2"/>
  <c r="M369" i="2" s="1"/>
  <c r="M441" i="2"/>
  <c r="M293" i="2"/>
  <c r="M292" i="2" s="1"/>
  <c r="M297" i="2"/>
  <c r="M296" i="2" s="1"/>
  <c r="M309" i="2"/>
  <c r="M308" i="2" s="1"/>
  <c r="M313" i="2"/>
  <c r="M312" i="2" s="1"/>
  <c r="M325" i="2"/>
  <c r="M324" i="2" s="1"/>
  <c r="M329" i="2"/>
  <c r="M328" i="2" s="1"/>
  <c r="M345" i="2"/>
  <c r="M344" i="2" s="1"/>
  <c r="M357" i="2"/>
  <c r="M356" i="2" s="1"/>
  <c r="M361" i="2"/>
  <c r="M360" i="2" s="1"/>
  <c r="M402" i="2"/>
  <c r="M407" i="2"/>
  <c r="M406" i="2" s="1"/>
  <c r="M49" i="2"/>
  <c r="M419" i="2"/>
  <c r="M418" i="2" s="1"/>
  <c r="M423" i="2"/>
  <c r="M422" i="2" s="1"/>
  <c r="M427" i="2"/>
  <c r="M426" i="2" s="1"/>
  <c r="M431" i="2"/>
  <c r="M430" i="2" s="1"/>
  <c r="M435" i="2"/>
  <c r="M434" i="2" s="1"/>
  <c r="M11" i="2"/>
  <c r="M19" i="2"/>
  <c r="M23" i="2"/>
  <c r="M27" i="2"/>
  <c r="M39" i="2"/>
  <c r="M56" i="2"/>
  <c r="M60" i="2"/>
  <c r="M74" i="2"/>
  <c r="M78" i="2"/>
  <c r="M92" i="2"/>
  <c r="M96" i="2"/>
  <c r="M100" i="2"/>
  <c r="M104" i="2"/>
  <c r="M116" i="2"/>
  <c r="M120" i="2"/>
  <c r="M124" i="2"/>
  <c r="M123" i="2" s="1"/>
  <c r="M128" i="2"/>
  <c r="M127" i="2" s="1"/>
  <c r="M411" i="2"/>
  <c r="M410" i="2" s="1"/>
  <c r="M414" i="2"/>
  <c r="M413" i="2" s="1"/>
  <c r="M412" i="2" s="1"/>
  <c r="M20" i="2"/>
  <c r="M36" i="2"/>
  <c r="M65" i="2"/>
  <c r="M97" i="2"/>
  <c r="M113" i="2"/>
  <c r="M137" i="2"/>
  <c r="M136" i="2" s="1"/>
  <c r="M142" i="2"/>
  <c r="M141" i="2" s="1"/>
  <c r="M158" i="2"/>
  <c r="M157" i="2" s="1"/>
  <c r="M162" i="2"/>
  <c r="M161" i="2" s="1"/>
  <c r="M174" i="2"/>
  <c r="M173" i="2" s="1"/>
  <c r="M178" i="2"/>
  <c r="M177" i="2" s="1"/>
  <c r="M190" i="2"/>
  <c r="M189" i="2" s="1"/>
  <c r="M194" i="2"/>
  <c r="M193" i="2" s="1"/>
  <c r="M206" i="2"/>
  <c r="M205" i="2" s="1"/>
  <c r="M210" i="2"/>
  <c r="M209" i="2" s="1"/>
  <c r="M218" i="2"/>
  <c r="M217" i="2" s="1"/>
  <c r="M230" i="2"/>
  <c r="M229" i="2" s="1"/>
  <c r="M242" i="2"/>
  <c r="M241" i="2" s="1"/>
  <c r="M246" i="2"/>
  <c r="M245" i="2" s="1"/>
  <c r="M258" i="2"/>
  <c r="M257" i="2" s="1"/>
  <c r="M266" i="2"/>
  <c r="M265" i="2" s="1"/>
  <c r="M278" i="2"/>
  <c r="M277" i="2" s="1"/>
  <c r="M377" i="2"/>
  <c r="M376" i="2" s="1"/>
  <c r="M381" i="2"/>
  <c r="M380" i="2" s="1"/>
  <c r="M385" i="2"/>
  <c r="M384" i="2" s="1"/>
  <c r="M52" i="2"/>
  <c r="M24" i="2"/>
  <c r="M40" i="2"/>
  <c r="M71" i="2"/>
  <c r="M85" i="2"/>
  <c r="M84" i="2" s="1"/>
  <c r="M139" i="2"/>
  <c r="M138" i="2" s="1"/>
  <c r="M147" i="2"/>
  <c r="M146" i="2" s="1"/>
  <c r="M151" i="2"/>
  <c r="M150" i="2" s="1"/>
  <c r="M167" i="2"/>
  <c r="M166" i="2" s="1"/>
  <c r="M171" i="2"/>
  <c r="M170" i="2" s="1"/>
  <c r="M183" i="2"/>
  <c r="M182" i="2" s="1"/>
  <c r="M199" i="2"/>
  <c r="M198" i="2" s="1"/>
  <c r="M203" i="2"/>
  <c r="M202" i="2" s="1"/>
  <c r="M223" i="2"/>
  <c r="M222" i="2" s="1"/>
  <c r="M227" i="2"/>
  <c r="M226" i="2" s="1"/>
  <c r="M235" i="2"/>
  <c r="M234" i="2" s="1"/>
  <c r="M239" i="2"/>
  <c r="M238" i="2" s="1"/>
  <c r="M251" i="2"/>
  <c r="M250" i="2" s="1"/>
  <c r="M263" i="2"/>
  <c r="M262" i="2" s="1"/>
  <c r="M271" i="2"/>
  <c r="M270" i="2" s="1"/>
  <c r="M390" i="2"/>
  <c r="M389" i="2" s="1"/>
  <c r="M394" i="2"/>
  <c r="M393" i="2" s="1"/>
  <c r="M398" i="2"/>
  <c r="M397" i="2" s="1"/>
  <c r="M286" i="2"/>
  <c r="M285" i="2" s="1"/>
  <c r="M302" i="2"/>
  <c r="M301" i="2" s="1"/>
  <c r="M318" i="2"/>
  <c r="M317" i="2" s="1"/>
  <c r="M334" i="2"/>
  <c r="M333" i="2" s="1"/>
  <c r="M350" i="2"/>
  <c r="M349" i="2" s="1"/>
  <c r="M46" i="2"/>
  <c r="M45" i="2" s="1"/>
  <c r="M57" i="2"/>
  <c r="M75" i="2"/>
  <c r="M89" i="2"/>
  <c r="M117" i="2"/>
  <c r="M133" i="2"/>
  <c r="M132" i="2" s="1"/>
  <c r="M144" i="2"/>
  <c r="M143" i="2" s="1"/>
  <c r="M156" i="2"/>
  <c r="M155" i="2" s="1"/>
  <c r="M160" i="2"/>
  <c r="M159" i="2" s="1"/>
  <c r="M176" i="2"/>
  <c r="M175" i="2" s="1"/>
  <c r="M180" i="2"/>
  <c r="M179" i="2" s="1"/>
  <c r="M188" i="2"/>
  <c r="M187" i="2" s="1"/>
  <c r="M192" i="2"/>
  <c r="M191" i="2" s="1"/>
  <c r="M208" i="2"/>
  <c r="M207" i="2" s="1"/>
  <c r="M212" i="2"/>
  <c r="M211" i="2" s="1"/>
  <c r="M216" i="2"/>
  <c r="M215" i="2" s="1"/>
  <c r="M220" i="2"/>
  <c r="M219" i="2" s="1"/>
  <c r="M232" i="2"/>
  <c r="M231" i="2" s="1"/>
  <c r="M244" i="2"/>
  <c r="M243" i="2" s="1"/>
  <c r="M256" i="2"/>
  <c r="M255" i="2" s="1"/>
  <c r="M268" i="2"/>
  <c r="M267" i="2" s="1"/>
  <c r="M276" i="2"/>
  <c r="M275" i="2" s="1"/>
  <c r="M280" i="2"/>
  <c r="M279" i="2" s="1"/>
  <c r="M375" i="2"/>
  <c r="M374" i="2" s="1"/>
  <c r="M379" i="2"/>
  <c r="M378" i="2" s="1"/>
  <c r="M383" i="2"/>
  <c r="M382" i="2" s="1"/>
  <c r="M322" i="2"/>
  <c r="M321" i="2" s="1"/>
  <c r="M149" i="2"/>
  <c r="M148" i="2" s="1"/>
  <c r="M165" i="2"/>
  <c r="M164" i="2" s="1"/>
  <c r="M197" i="2"/>
  <c r="M196" i="2" s="1"/>
  <c r="M261" i="2"/>
  <c r="M260" i="2" s="1"/>
  <c r="M259" i="2" s="1"/>
  <c r="M225" i="2"/>
  <c r="M224" i="2" s="1"/>
  <c r="M396" i="2"/>
  <c r="M395" i="2" s="1"/>
  <c r="M338" i="2"/>
  <c r="M337" i="2" s="1"/>
  <c r="M16" i="2"/>
  <c r="M93" i="2"/>
  <c r="M135" i="2"/>
  <c r="M134" i="2" s="1"/>
  <c r="M153" i="2"/>
  <c r="M152" i="2" s="1"/>
  <c r="M169" i="2"/>
  <c r="M168" i="2" s="1"/>
  <c r="M185" i="2"/>
  <c r="M184" i="2" s="1"/>
  <c r="M201" i="2"/>
  <c r="M200" i="2" s="1"/>
  <c r="M249" i="2"/>
  <c r="M248" i="2" s="1"/>
  <c r="M388" i="2"/>
  <c r="M387" i="2" s="1"/>
  <c r="M290" i="2"/>
  <c r="M289" i="2" s="1"/>
  <c r="M354" i="2"/>
  <c r="M353" i="2" s="1"/>
  <c r="M32" i="2"/>
  <c r="M31" i="2" s="1"/>
  <c r="M237" i="2"/>
  <c r="M236" i="2" s="1"/>
  <c r="M253" i="2"/>
  <c r="M252" i="2" s="1"/>
  <c r="M392" i="2"/>
  <c r="M391" i="2" s="1"/>
  <c r="M50" i="2"/>
  <c r="M119" i="2"/>
  <c r="M118" i="2" s="1"/>
  <c r="M273" i="2"/>
  <c r="M272" i="2" s="1"/>
  <c r="M88" i="2" l="1"/>
  <c r="M70" i="2"/>
  <c r="M112" i="2"/>
  <c r="M373" i="2"/>
  <c r="M254" i="2"/>
  <c r="M214" i="2"/>
  <c r="M186" i="2"/>
  <c r="M154" i="2"/>
  <c r="M233" i="2"/>
  <c r="M264" i="2"/>
  <c r="M228" i="2"/>
  <c r="M122" i="2"/>
  <c r="M73" i="2"/>
  <c r="M323" i="2"/>
  <c r="M291" i="2"/>
  <c r="M58" i="2"/>
  <c r="M9" i="2"/>
  <c r="M314" i="2"/>
  <c r="M439" i="2"/>
  <c r="M438" i="2" s="1"/>
  <c r="M61" i="2"/>
  <c r="M42" i="2"/>
  <c r="M399" i="2"/>
  <c r="M274" i="2"/>
  <c r="M131" i="2"/>
  <c r="M140" i="2"/>
  <c r="M64" i="2"/>
  <c r="M102" i="2"/>
  <c r="M76" i="2"/>
  <c r="M300" i="2"/>
  <c r="M51" i="2"/>
  <c r="M35" i="2"/>
  <c r="M346" i="2"/>
  <c r="M81" i="2"/>
  <c r="M80" i="2" s="1"/>
  <c r="M79" i="2" s="1"/>
  <c r="M386" i="2"/>
  <c r="M15" i="2"/>
  <c r="M332" i="2"/>
  <c r="M181" i="2"/>
  <c r="M145" i="2"/>
  <c r="M95" i="2"/>
  <c r="M22" i="2"/>
  <c r="M48" i="2"/>
  <c r="M355" i="2"/>
  <c r="M105" i="2"/>
  <c r="M12" i="2"/>
  <c r="M269" i="2"/>
  <c r="M221" i="2"/>
  <c r="M115" i="2"/>
  <c r="M91" i="2"/>
  <c r="M87" i="2" s="1"/>
  <c r="M55" i="2"/>
  <c r="M18" i="2"/>
  <c r="M25" i="2"/>
  <c r="M415" i="2"/>
  <c r="M109" i="2"/>
  <c r="M247" i="2"/>
  <c r="M195" i="2"/>
  <c r="M163" i="2"/>
  <c r="M240" i="2"/>
  <c r="M204" i="2"/>
  <c r="M172" i="2"/>
  <c r="M38" i="2"/>
  <c r="M364" i="2"/>
  <c r="M98" i="2"/>
  <c r="M282" i="2"/>
  <c r="M28" i="2"/>
  <c r="M341" i="2"/>
  <c r="M305" i="2"/>
  <c r="M108" i="2" l="1"/>
  <c r="M121" i="2"/>
  <c r="M101" i="2"/>
  <c r="M54" i="2"/>
  <c r="M69" i="2"/>
  <c r="M34" i="2"/>
  <c r="M41" i="2"/>
  <c r="M213" i="2"/>
  <c r="M8" i="2"/>
  <c r="M281" i="2"/>
  <c r="M21" i="2"/>
  <c r="M94" i="2"/>
  <c r="M7" i="2" l="1"/>
  <c r="M5" i="2" s="1"/>
</calcChain>
</file>

<file path=xl/sharedStrings.xml><?xml version="1.0" encoding="utf-8"?>
<sst xmlns="http://schemas.openxmlformats.org/spreadsheetml/2006/main" count="1164" uniqueCount="565">
  <si>
    <t>پروژه بهسازی جاده های دسترسی به چاهها، محوطه چاهها، خطوط آتش و گودال های سوخت بخش جنوبی میدان نفتی یاران شمالی - چاه های شماره 2-6-7-9-12-13-14-15-16-18-19</t>
  </si>
  <si>
    <t xml:space="preserve">              Progress Measurment System</t>
  </si>
  <si>
    <t>شماره قرارداد:96/10060-73</t>
  </si>
  <si>
    <t>پیمانکار:</t>
  </si>
  <si>
    <t>نظارت:</t>
  </si>
  <si>
    <t>کارفرما:</t>
  </si>
  <si>
    <t>شرکت مارون دژ</t>
  </si>
  <si>
    <t>شرکت عمران دشت فراساز</t>
  </si>
  <si>
    <t>شرکت توسعه صنعت نفت و گاز پرشیا</t>
  </si>
  <si>
    <t>شماره قرارداد:96/10053-73</t>
  </si>
  <si>
    <t>کارفرما : شرکت توسعه صنعت نفت و گاز پرشیا</t>
  </si>
  <si>
    <t>مشاور : مهندسین مشاور عمران دشت فراساز</t>
  </si>
  <si>
    <t>پیمانکار: شرکت مارون بنا</t>
  </si>
  <si>
    <t>ردیف</t>
  </si>
  <si>
    <t>کد</t>
  </si>
  <si>
    <t xml:space="preserve">شرح  فعالیت </t>
  </si>
  <si>
    <t>واحد</t>
  </si>
  <si>
    <t>مقدار کل</t>
  </si>
  <si>
    <t>بهای واحد (یورو)</t>
  </si>
  <si>
    <t xml:space="preserve">مبلغ کل (یورو ) </t>
  </si>
  <si>
    <t>WF%</t>
  </si>
  <si>
    <t>WV  %</t>
  </si>
  <si>
    <t>درصد دوره ای</t>
  </si>
  <si>
    <t>درصد تجمعی</t>
  </si>
  <si>
    <t>Progress</t>
  </si>
  <si>
    <t>Plan</t>
  </si>
  <si>
    <t>Actual</t>
  </si>
  <si>
    <t>-</t>
  </si>
  <si>
    <t xml:space="preserve">کل پروژه </t>
  </si>
  <si>
    <t>_</t>
  </si>
  <si>
    <t xml:space="preserve">خاکریزی شامل تهیه، حمل، پخش، آبپاشی و کوبیدن </t>
  </si>
  <si>
    <t>متر مکعب</t>
  </si>
  <si>
    <t>1-1</t>
  </si>
  <si>
    <t>تهیه مصالح و اجرای خاکریزی -چاه شماره 2</t>
  </si>
  <si>
    <t>1-1-1</t>
  </si>
  <si>
    <t>تهیه مصالح و اجرای خاکریزی جاده دسترسی گودال سوخت</t>
  </si>
  <si>
    <t>1-1-1-1</t>
  </si>
  <si>
    <t>تهیه مصالح و اجرای خاکریزی لایه پیشرو با تراکم 85 درصد</t>
  </si>
  <si>
    <t>1-1-1-2</t>
  </si>
  <si>
    <t>تهیه مصالح و اجرای خاکریزی لایه اصلی با تراکم 90 درصد</t>
  </si>
  <si>
    <t>1-1-2</t>
  </si>
  <si>
    <t>تهیه مصالح و اجرای خاکریزی گودال سوخت</t>
  </si>
  <si>
    <t>1-1-2-1</t>
  </si>
  <si>
    <t>1-1-2-2</t>
  </si>
  <si>
    <t>1-1-3</t>
  </si>
  <si>
    <t>تهیه مصالح و اجرای خاکریزی جاده دسترسی چاه</t>
  </si>
  <si>
    <t>1-1-3-1</t>
  </si>
  <si>
    <t>1-1-3-2</t>
  </si>
  <si>
    <t>1-1-4</t>
  </si>
  <si>
    <t>تهیه مصالح و اجرای خاکریزی محوطه چاه</t>
  </si>
  <si>
    <t>1-1-4-1</t>
  </si>
  <si>
    <t>1-1-4-2</t>
  </si>
  <si>
    <t>1-2</t>
  </si>
  <si>
    <t>تهیه مصالح و اجرای خاکریزی -چاه شماره 6</t>
  </si>
  <si>
    <t>1-2-1</t>
  </si>
  <si>
    <t>1-2-1-1</t>
  </si>
  <si>
    <t>1-2-1-2</t>
  </si>
  <si>
    <t>1-2-2</t>
  </si>
  <si>
    <t>1-2-2-1</t>
  </si>
  <si>
    <t>1-2-2-2</t>
  </si>
  <si>
    <t>1-2-3</t>
  </si>
  <si>
    <t>1-2-3-1</t>
  </si>
  <si>
    <t>1-2-3-2</t>
  </si>
  <si>
    <t>1-2-4</t>
  </si>
  <si>
    <t>1-2-4-1</t>
  </si>
  <si>
    <t>1-2-4-2</t>
  </si>
  <si>
    <t>1-3</t>
  </si>
  <si>
    <t>تهیه مصالح و اجرای خاکریزی -چاه شماره 7</t>
  </si>
  <si>
    <t>1-3-1</t>
  </si>
  <si>
    <t>ترمیم و تعریض جاده دسترسی چاه</t>
  </si>
  <si>
    <t>1-3-1-1</t>
  </si>
  <si>
    <t>1-3-1-2</t>
  </si>
  <si>
    <t>1-3-2</t>
  </si>
  <si>
    <t>ترمیم و تعریض محوطه چاه</t>
  </si>
  <si>
    <t>1-3-2-1</t>
  </si>
  <si>
    <t>1-3-2-2</t>
  </si>
  <si>
    <t>1-4</t>
  </si>
  <si>
    <t>تهیه مصالح و اجرای خاکریزی -چاه شماره 9</t>
  </si>
  <si>
    <t>1-4-1</t>
  </si>
  <si>
    <t>1-4-1-1</t>
  </si>
  <si>
    <t>1-4-1-2</t>
  </si>
  <si>
    <t>1-4-2</t>
  </si>
  <si>
    <t>1-4-2-1</t>
  </si>
  <si>
    <t>1-4-2-2</t>
  </si>
  <si>
    <t>1-4-3</t>
  </si>
  <si>
    <t>1-4-3-1</t>
  </si>
  <si>
    <t>1-4-3-2</t>
  </si>
  <si>
    <t>1-4-4</t>
  </si>
  <si>
    <t>1-4-4-1</t>
  </si>
  <si>
    <t>1-4-4-2</t>
  </si>
  <si>
    <t>1-5</t>
  </si>
  <si>
    <t>تهیه مصالح و اجرای خاکریزی -چاه شماره 12</t>
  </si>
  <si>
    <t>1-5-1</t>
  </si>
  <si>
    <t>1-5-1-1</t>
  </si>
  <si>
    <t>1-5-1-2</t>
  </si>
  <si>
    <t>1-5-2</t>
  </si>
  <si>
    <t>1-5-2-1</t>
  </si>
  <si>
    <t>1-5-2-2</t>
  </si>
  <si>
    <t>1-5-3</t>
  </si>
  <si>
    <t>1-5-3-1</t>
  </si>
  <si>
    <t>1-5-3-2</t>
  </si>
  <si>
    <t>1-5-4</t>
  </si>
  <si>
    <t>1-5-4-1</t>
  </si>
  <si>
    <t>1-5-4-2</t>
  </si>
  <si>
    <t>1-6</t>
  </si>
  <si>
    <t>تهیه مصالح و اجرای خاکریزی -چاه شماره 13</t>
  </si>
  <si>
    <t>1-6-1</t>
  </si>
  <si>
    <t>1-6-1-1</t>
  </si>
  <si>
    <t>1-6-1-2</t>
  </si>
  <si>
    <t>1-6-2</t>
  </si>
  <si>
    <t>1-6-2-1</t>
  </si>
  <si>
    <t>1-6-2-2</t>
  </si>
  <si>
    <t>1-6-3</t>
  </si>
  <si>
    <t>1-6-3-1</t>
  </si>
  <si>
    <t>1-6-3-2</t>
  </si>
  <si>
    <t>1-6-4</t>
  </si>
  <si>
    <t>1-7</t>
  </si>
  <si>
    <t>تهیه مصالح و اجرای خاکریزی -چاه شماره 14</t>
  </si>
  <si>
    <t>1-7-1</t>
  </si>
  <si>
    <t>1-7-1-1</t>
  </si>
  <si>
    <t>1-7-1-2</t>
  </si>
  <si>
    <t>1-7-2</t>
  </si>
  <si>
    <t>1-7-2-1</t>
  </si>
  <si>
    <t>1-7-2-2</t>
  </si>
  <si>
    <t>1-8</t>
  </si>
  <si>
    <t>تهیه مصالح و اجرای خاکریزی -چاه شماره 15</t>
  </si>
  <si>
    <t>1-8-1</t>
  </si>
  <si>
    <t>1-8-1-1</t>
  </si>
  <si>
    <t>1-8-1-2</t>
  </si>
  <si>
    <t>1-8-2</t>
  </si>
  <si>
    <t>1-8-2-1</t>
  </si>
  <si>
    <t>1-8-2-2</t>
  </si>
  <si>
    <t>1-9</t>
  </si>
  <si>
    <t>تهیه مصالح و اجرای خاکریزی -چاه شماره 16</t>
  </si>
  <si>
    <t>1-9-1</t>
  </si>
  <si>
    <t>1-9-1-1</t>
  </si>
  <si>
    <t>1-9-1-2</t>
  </si>
  <si>
    <t>1-9-2</t>
  </si>
  <si>
    <t>1-9-2-1</t>
  </si>
  <si>
    <t>1-9-2-2</t>
  </si>
  <si>
    <t>1-10</t>
  </si>
  <si>
    <t>تهیه مصالح و اجرای خاکریزی -چاه شماره 18</t>
  </si>
  <si>
    <t>1-10-1</t>
  </si>
  <si>
    <t>1-10-1-1</t>
  </si>
  <si>
    <t>1-10-1-2</t>
  </si>
  <si>
    <t>1-10-2</t>
  </si>
  <si>
    <t>1-10-2-1</t>
  </si>
  <si>
    <t>1-10-2-2</t>
  </si>
  <si>
    <t>1-11</t>
  </si>
  <si>
    <t>تهیه مصالح و اجرای خاکریزی -چاه شماره 19</t>
  </si>
  <si>
    <t>1-11-1</t>
  </si>
  <si>
    <t>1-11-1-1</t>
  </si>
  <si>
    <t>1-11-1-2</t>
  </si>
  <si>
    <t>1-11-2</t>
  </si>
  <si>
    <t>1-11-2-1</t>
  </si>
  <si>
    <t>1-11-2-2</t>
  </si>
  <si>
    <t>1-11-3</t>
  </si>
  <si>
    <t>1-11-3-1</t>
  </si>
  <si>
    <t>1-11-3-2</t>
  </si>
  <si>
    <t>1-11-4</t>
  </si>
  <si>
    <t>1-11-4-1</t>
  </si>
  <si>
    <t>1-11-4-2</t>
  </si>
  <si>
    <t>ژئوتکستایل شامل تهیه، حمل و اجرا در محل مورد نظر</t>
  </si>
  <si>
    <t>متر مربع</t>
  </si>
  <si>
    <t>2-1</t>
  </si>
  <si>
    <t>تهیه مصالح و اجرای ژئوتکستایل  چاه- شماره 2</t>
  </si>
  <si>
    <t>2-1-1</t>
  </si>
  <si>
    <t>تهیه مصالح و اجرای ژئوتکستایل  جاده گودال سوخت</t>
  </si>
  <si>
    <t>2-1-1-1</t>
  </si>
  <si>
    <t>2-1-2</t>
  </si>
  <si>
    <t>تهیه مصالح و اجرای ژئوتکستایل  گودال سوخت</t>
  </si>
  <si>
    <t>2-1-2-1</t>
  </si>
  <si>
    <t>2-1-3</t>
  </si>
  <si>
    <t>تهیه مصالح و اجرای ژئوتکستایل  جاده دسترسی محوطه چاه</t>
  </si>
  <si>
    <t>2-1-3-1</t>
  </si>
  <si>
    <t>2-1-4</t>
  </si>
  <si>
    <t>تهیه مصالح و اجرای ژئوتکستایل  محوطه چاه</t>
  </si>
  <si>
    <t>2-1-4-1</t>
  </si>
  <si>
    <t>2-2</t>
  </si>
  <si>
    <t>تهیه مصالح و اجرای ژئوتکستایل  چاه- شماره 6</t>
  </si>
  <si>
    <t>2-2-1</t>
  </si>
  <si>
    <t>2-2-1-1</t>
  </si>
  <si>
    <t>2-2-2</t>
  </si>
  <si>
    <t>2-2-2-1</t>
  </si>
  <si>
    <t>2-2-3</t>
  </si>
  <si>
    <t>2-2-3-1</t>
  </si>
  <si>
    <t>2-2-4</t>
  </si>
  <si>
    <t>2-2-4-1</t>
  </si>
  <si>
    <t>2-3</t>
  </si>
  <si>
    <t>تهیه مصالح و اجرای ژئوتکستایل  چاه- شماره 7</t>
  </si>
  <si>
    <t>2-3-3</t>
  </si>
  <si>
    <t>2-3-3-1</t>
  </si>
  <si>
    <t>2-3-4</t>
  </si>
  <si>
    <t>2-3-4-1</t>
  </si>
  <si>
    <t>2-4</t>
  </si>
  <si>
    <t>تهیه مصالح و اجرای ژئوتکستایل  چاه- شماره 9</t>
  </si>
  <si>
    <t>2-4-1</t>
  </si>
  <si>
    <t>2-4-1-1</t>
  </si>
  <si>
    <t>2-4-2</t>
  </si>
  <si>
    <t>2-4-2-1</t>
  </si>
  <si>
    <t>2-4-3</t>
  </si>
  <si>
    <t>2-4-3-1</t>
  </si>
  <si>
    <t>2-4-4</t>
  </si>
  <si>
    <t>2-4-4-1</t>
  </si>
  <si>
    <t>2-5</t>
  </si>
  <si>
    <t>تهیه مصالح و اجرای ژئوتکستایل  چاه- شماره 12</t>
  </si>
  <si>
    <t>2-5-1</t>
  </si>
  <si>
    <t>2-5-1-1</t>
  </si>
  <si>
    <t>2-5-2</t>
  </si>
  <si>
    <t>2-5-2-1</t>
  </si>
  <si>
    <t>2-5-3</t>
  </si>
  <si>
    <t>2-5-3-1</t>
  </si>
  <si>
    <t>2-5-4</t>
  </si>
  <si>
    <t>2-5-4-1</t>
  </si>
  <si>
    <t>2-6</t>
  </si>
  <si>
    <t>تهیه مصالح و اجرای ژئوتکستایل  چاه- شماره 13</t>
  </si>
  <si>
    <t>2-6-1</t>
  </si>
  <si>
    <t>2-6-1-1</t>
  </si>
  <si>
    <t>2-6-2</t>
  </si>
  <si>
    <t>2-6-2-1</t>
  </si>
  <si>
    <t>2-6-3</t>
  </si>
  <si>
    <t>2-6-3-1</t>
  </si>
  <si>
    <t>2-6-4</t>
  </si>
  <si>
    <t>2-6-4-1</t>
  </si>
  <si>
    <t>2-7</t>
  </si>
  <si>
    <t>تهیه مصالح و اجرای ژئوتکستایل  چاه- شماره 14</t>
  </si>
  <si>
    <t>2-7-1</t>
  </si>
  <si>
    <t>2-7-1-1</t>
  </si>
  <si>
    <t>2-7-2</t>
  </si>
  <si>
    <t>2-7-2-1</t>
  </si>
  <si>
    <t>2-7-3</t>
  </si>
  <si>
    <t>2-7-3-1</t>
  </si>
  <si>
    <t>2-7-4</t>
  </si>
  <si>
    <t>2-7-4-1</t>
  </si>
  <si>
    <t>2-8</t>
  </si>
  <si>
    <t>تهیه مصالح و اجرای ژئوتکستایل  چاه- شماره 15</t>
  </si>
  <si>
    <t>2-8-3</t>
  </si>
  <si>
    <t>2-8-3-1</t>
  </si>
  <si>
    <t>2-8-4</t>
  </si>
  <si>
    <t>2-8-4-1</t>
  </si>
  <si>
    <t>2-9</t>
  </si>
  <si>
    <t>تهیه مصالح و اجرای ژئوتکستایل  چاه- شماره 16</t>
  </si>
  <si>
    <t>2-9-1</t>
  </si>
  <si>
    <t>2-9-1-1</t>
  </si>
  <si>
    <t>2-9-2</t>
  </si>
  <si>
    <t>2-9-2-1</t>
  </si>
  <si>
    <t>2-9-3</t>
  </si>
  <si>
    <t>2-9-3-1</t>
  </si>
  <si>
    <t>2-9-4</t>
  </si>
  <si>
    <t>2-9-4-1</t>
  </si>
  <si>
    <t>2-10</t>
  </si>
  <si>
    <t>تهیه مصالح و اجرای ژئوتکستایل  چاه- شماره 18</t>
  </si>
  <si>
    <t>2-10-1</t>
  </si>
  <si>
    <t>2-10-1-1</t>
  </si>
  <si>
    <t>2-10-2</t>
  </si>
  <si>
    <t>2-10-2-1</t>
  </si>
  <si>
    <t>2-10-3</t>
  </si>
  <si>
    <t>2-10-3-1</t>
  </si>
  <si>
    <t>2-10-4</t>
  </si>
  <si>
    <t>2-10-4-1</t>
  </si>
  <si>
    <t>2-11</t>
  </si>
  <si>
    <t>تهیه مصالح و اجرای ژئوتکستایل  چاه- شماره 19</t>
  </si>
  <si>
    <t>2-11-1</t>
  </si>
  <si>
    <t>2-11-1-1</t>
  </si>
  <si>
    <t>2-11-2</t>
  </si>
  <si>
    <t>2-11-2-1</t>
  </si>
  <si>
    <t>2-11-3</t>
  </si>
  <si>
    <t>2-11-3-1</t>
  </si>
  <si>
    <t>2-11-4</t>
  </si>
  <si>
    <t>2-11-4-1</t>
  </si>
  <si>
    <t>زیر اساس شامل تهیه، حمل، پخش، آبپاشی و کوبیدن تا تراکم 100%</t>
  </si>
  <si>
    <t>3-1</t>
  </si>
  <si>
    <t>عملیات تهیه مصالح و اجرای زیراساس  چاه- شماره 2</t>
  </si>
  <si>
    <t>3-1-1</t>
  </si>
  <si>
    <t>تهیه مصالح و اجرای زیراساس  جاده گودال سوخت</t>
  </si>
  <si>
    <t>3-1-1-1</t>
  </si>
  <si>
    <t>3-1-2</t>
  </si>
  <si>
    <t>تهیه مصالح و اجرای زیراساس  جاده دسترسی محوطه چاه</t>
  </si>
  <si>
    <t>3-1-2-1</t>
  </si>
  <si>
    <t>3-1-3</t>
  </si>
  <si>
    <t>تهیه مصالح و اجرای زیراساس  محوطه چاه</t>
  </si>
  <si>
    <t>3-1-4-1</t>
  </si>
  <si>
    <t>3-2</t>
  </si>
  <si>
    <t>عملیات تهیه مصالح و اجرای زیراساس  چاه- شماره 6</t>
  </si>
  <si>
    <t>3-2-1</t>
  </si>
  <si>
    <t>3-2-1-1</t>
  </si>
  <si>
    <t>3-2-2</t>
  </si>
  <si>
    <t>3-2-2-1</t>
  </si>
  <si>
    <t>3-2-3</t>
  </si>
  <si>
    <t>3-2-3-1</t>
  </si>
  <si>
    <t>3-3</t>
  </si>
  <si>
    <t>عملیات تهیه مصالح و اجرای زیراساس  چاه- شماره 7</t>
  </si>
  <si>
    <t>3-3-1</t>
  </si>
  <si>
    <t>3-3-1-1</t>
  </si>
  <si>
    <t>3-3-2</t>
  </si>
  <si>
    <t>3-3-2-1</t>
  </si>
  <si>
    <t>3-4</t>
  </si>
  <si>
    <t>عملیات تهیه مصالح و اجرای زیراساس  چاه- شماره 9</t>
  </si>
  <si>
    <t>3-4-1</t>
  </si>
  <si>
    <t>3-4-1-1</t>
  </si>
  <si>
    <t>3-4-2</t>
  </si>
  <si>
    <t>3-4-2-1</t>
  </si>
  <si>
    <t>3-4-3</t>
  </si>
  <si>
    <t>3-4-3-1</t>
  </si>
  <si>
    <t>3-5</t>
  </si>
  <si>
    <t>عملیات تهیه مصالح و اجرای زیراساس  چاه- شماره 12</t>
  </si>
  <si>
    <t>3-5-1</t>
  </si>
  <si>
    <t>3-5-1-1</t>
  </si>
  <si>
    <t>3-5-2</t>
  </si>
  <si>
    <t>3-5-2-1</t>
  </si>
  <si>
    <t>3-5-3</t>
  </si>
  <si>
    <t>3-5-3-1</t>
  </si>
  <si>
    <t>3-6</t>
  </si>
  <si>
    <t>عملیات تهیه مصالح و اجرای زیراساس  چاه- شماره 13</t>
  </si>
  <si>
    <t>3-6-1</t>
  </si>
  <si>
    <t>3-6-1-1</t>
  </si>
  <si>
    <t>3-6-2</t>
  </si>
  <si>
    <t>3-6-2-1</t>
  </si>
  <si>
    <t>3-6-3</t>
  </si>
  <si>
    <t>3-6-3-1</t>
  </si>
  <si>
    <t>3-7</t>
  </si>
  <si>
    <t>عملیات تهیه مصالح و اجرای زیراساس  چاه- شماره 14</t>
  </si>
  <si>
    <t>3-7-1</t>
  </si>
  <si>
    <t>3-7-1-1</t>
  </si>
  <si>
    <t>3-7-2</t>
  </si>
  <si>
    <t>3-7-2-1</t>
  </si>
  <si>
    <t>3-8</t>
  </si>
  <si>
    <t>عملیات تهیه مصالح و اجرای زیراساس  چاه- شماره 15</t>
  </si>
  <si>
    <t>3-8-1</t>
  </si>
  <si>
    <t>3-8-1-1</t>
  </si>
  <si>
    <t>3-8-2</t>
  </si>
  <si>
    <t>3-8-2-1</t>
  </si>
  <si>
    <t>3-9</t>
  </si>
  <si>
    <t>عملیات تهیه مصالح و اجرای زیراساس  چاه- شماره 16</t>
  </si>
  <si>
    <t>3-9-1</t>
  </si>
  <si>
    <t>3-9-1-1</t>
  </si>
  <si>
    <t>3-9-2</t>
  </si>
  <si>
    <t>3-9-2-1</t>
  </si>
  <si>
    <t>3-10</t>
  </si>
  <si>
    <t>عملیات تهیه مصالح و اجرای زیراساس  چاه- شماره 18</t>
  </si>
  <si>
    <t>3-10-1</t>
  </si>
  <si>
    <t>3-10-1-1</t>
  </si>
  <si>
    <t>3-10-2</t>
  </si>
  <si>
    <t>3-10-2-1</t>
  </si>
  <si>
    <t>3-11</t>
  </si>
  <si>
    <t>عملیات تهیه مصالح و اجرای زیراساس  چاه- شماره 19</t>
  </si>
  <si>
    <t>3-11-1</t>
  </si>
  <si>
    <t>3-11-1-1</t>
  </si>
  <si>
    <t>3-11-2</t>
  </si>
  <si>
    <t>3-11-2-1</t>
  </si>
  <si>
    <t>3-11-3</t>
  </si>
  <si>
    <t>3-11-3-1</t>
  </si>
  <si>
    <t>سنگ لاشه شامل تهیه، حمل، تخلیه در محل و اجرای آن بصورت دست چین به ضخامت حداقل 30 سانتیمتر</t>
  </si>
  <si>
    <t>4-1</t>
  </si>
  <si>
    <t>عملیات تهیه مصالح و اجرای سنگ لاشه چاه- شماره 2</t>
  </si>
  <si>
    <t>4-1-1</t>
  </si>
  <si>
    <t>تهیه مصالح و اجرای سنگ لاشه جاده گودال سوخت</t>
  </si>
  <si>
    <t>4-1-1-1</t>
  </si>
  <si>
    <t>4-1-2</t>
  </si>
  <si>
    <t>تهیه مصالح و اجرای سنگ لاشه گودال سوخت</t>
  </si>
  <si>
    <t>4-1-2-1</t>
  </si>
  <si>
    <t>4-1-3</t>
  </si>
  <si>
    <t>تهیه مصالح و اجرای سنگ لاشه جاده دسترسی چاه</t>
  </si>
  <si>
    <t>4-1-3-1</t>
  </si>
  <si>
    <t>4-1-4</t>
  </si>
  <si>
    <t>تهیه مصالح و اجرای سنگ لاشه محوطه چاه</t>
  </si>
  <si>
    <t>4-1-4-1</t>
  </si>
  <si>
    <t>4-2</t>
  </si>
  <si>
    <t>عملیات تهیه مصالح و اجرای سنگ لاشه چاه- شماره 6</t>
  </si>
  <si>
    <t>4-2-1</t>
  </si>
  <si>
    <t>4-2-1-1</t>
  </si>
  <si>
    <t>4-2-2</t>
  </si>
  <si>
    <t>4-2-2-1</t>
  </si>
  <si>
    <t>4-2-3</t>
  </si>
  <si>
    <t>4-2-3-1</t>
  </si>
  <si>
    <t>4-2-4</t>
  </si>
  <si>
    <t>4-2-4-1</t>
  </si>
  <si>
    <t>4-3</t>
  </si>
  <si>
    <t>عملیات تهیه مصالح و اجرای سنگ لاشه چاه- شماره7</t>
  </si>
  <si>
    <t>4-3-1</t>
  </si>
  <si>
    <t>4-3-1-1</t>
  </si>
  <si>
    <t>4-3-2</t>
  </si>
  <si>
    <t>4-3-2-1</t>
  </si>
  <si>
    <t>4-4</t>
  </si>
  <si>
    <t>عملیات تهیه مصالح و اجرای سنگ لاشه چاه- شماره 9</t>
  </si>
  <si>
    <t>4-4-1</t>
  </si>
  <si>
    <t>4-4-1-1</t>
  </si>
  <si>
    <t>4-4-2</t>
  </si>
  <si>
    <t>4-4-2-1</t>
  </si>
  <si>
    <t>4-4-3</t>
  </si>
  <si>
    <t>4-4-3-1</t>
  </si>
  <si>
    <t>4-4-4</t>
  </si>
  <si>
    <t>4-4-4-1</t>
  </si>
  <si>
    <t>4-5</t>
  </si>
  <si>
    <t>عملیات تهیه مصالح و اجرای سنگ لاشه چاه- شماره 12</t>
  </si>
  <si>
    <t>4-5-1</t>
  </si>
  <si>
    <t>4-5-1-1</t>
  </si>
  <si>
    <t>4-5-2</t>
  </si>
  <si>
    <t>4-5-2-1</t>
  </si>
  <si>
    <t>4-5-3</t>
  </si>
  <si>
    <t>4-5-3-1</t>
  </si>
  <si>
    <t>4-5-4</t>
  </si>
  <si>
    <t>4-5-4-1</t>
  </si>
  <si>
    <t>4-6</t>
  </si>
  <si>
    <t>عملیات تهیه مصالح و اجرای سنگ لاشه چاه- شماره 13</t>
  </si>
  <si>
    <t>4-6-1</t>
  </si>
  <si>
    <t>4-6-1-1</t>
  </si>
  <si>
    <t>4-6-2</t>
  </si>
  <si>
    <t>4-6-2-1</t>
  </si>
  <si>
    <t>4-6-3</t>
  </si>
  <si>
    <t>4-6-3-1</t>
  </si>
  <si>
    <t>4-6-4</t>
  </si>
  <si>
    <t>4-6-4-1</t>
  </si>
  <si>
    <t>4-7</t>
  </si>
  <si>
    <t>عملیات تهیه مصالح و اجرای سنگ لاشه چاه- شماره 14</t>
  </si>
  <si>
    <t>4-7-1</t>
  </si>
  <si>
    <t>4-7-1-1</t>
  </si>
  <si>
    <t>4-7-2</t>
  </si>
  <si>
    <t>4-7-2-1</t>
  </si>
  <si>
    <t>4-7-3</t>
  </si>
  <si>
    <t>4-7-3-1</t>
  </si>
  <si>
    <t>4-7-4</t>
  </si>
  <si>
    <t>4-7-4-1</t>
  </si>
  <si>
    <t>4-8</t>
  </si>
  <si>
    <t>عملیات تهیه مصالح و اجرای سنگ لاشه چاه-شماره  15</t>
  </si>
  <si>
    <t>4-8-1</t>
  </si>
  <si>
    <t>4-8-1-1</t>
  </si>
  <si>
    <t>4-8-2</t>
  </si>
  <si>
    <t>4-8-2-1</t>
  </si>
  <si>
    <t>4-9</t>
  </si>
  <si>
    <t>عملیات تهیه مصالح و اجرای سنگ لاشه چاه- شماره 16</t>
  </si>
  <si>
    <t>4-9-1</t>
  </si>
  <si>
    <t>4-9-1-1</t>
  </si>
  <si>
    <t>4-9-2</t>
  </si>
  <si>
    <t>4-9-2-1</t>
  </si>
  <si>
    <t>4-9-3</t>
  </si>
  <si>
    <t>4-9-3-1</t>
  </si>
  <si>
    <t>4-9-4</t>
  </si>
  <si>
    <t>4-9-4-1</t>
  </si>
  <si>
    <t>4-10</t>
  </si>
  <si>
    <t>عملیات تهیه مصالح و اجرای سنگ لاشه چاه- شماره 18</t>
  </si>
  <si>
    <t>4-10-1</t>
  </si>
  <si>
    <t>4-10-1-1</t>
  </si>
  <si>
    <t>4-10-2</t>
  </si>
  <si>
    <t>4-10-2-1</t>
  </si>
  <si>
    <t>4-10-3</t>
  </si>
  <si>
    <t>4-10-3-1</t>
  </si>
  <si>
    <t>4-10-4</t>
  </si>
  <si>
    <t>4-10-4-1</t>
  </si>
  <si>
    <t>4-11</t>
  </si>
  <si>
    <t>عملیات تهیه مصالح و اجرای سنگ لاشه چاه- شماره 19</t>
  </si>
  <si>
    <t>4-11-1</t>
  </si>
  <si>
    <t>4-11-1-1</t>
  </si>
  <si>
    <t>4-11-2</t>
  </si>
  <si>
    <t>4-11-2-1</t>
  </si>
  <si>
    <t>4-11-3</t>
  </si>
  <si>
    <t>4-11-3-1</t>
  </si>
  <si>
    <t>4-11-4</t>
  </si>
  <si>
    <t>4-11-4-1</t>
  </si>
  <si>
    <t>عملیات ساپورت زنی به ارتفاع 5 متر جهت خط انتقال لوله به همراه پروفیل نگهدارنده لوله با کلیه عملیات جوشکاری، برشکاری، ساب زدن، و ...</t>
  </si>
  <si>
    <t>عدد</t>
  </si>
  <si>
    <t>5-1-1</t>
  </si>
  <si>
    <t xml:space="preserve">ساپورت زنی جاده گودال سوخت چاه شماره 2 </t>
  </si>
  <si>
    <t>5-1-1-1</t>
  </si>
  <si>
    <t>5-2-1</t>
  </si>
  <si>
    <t>ساپورت زنی جاده گودال سوخت چاه- شماره 6</t>
  </si>
  <si>
    <t>5-2-1-1</t>
  </si>
  <si>
    <t>5-3-1</t>
  </si>
  <si>
    <t>ساپورت زنی جاده گودال سوخت چاه- شماره 9</t>
  </si>
  <si>
    <t>5-3-1-1</t>
  </si>
  <si>
    <t>5-4-1</t>
  </si>
  <si>
    <t>ساپورت زنی جاده گودال سوخت چاه- شماره 12</t>
  </si>
  <si>
    <t>5-4-1-1</t>
  </si>
  <si>
    <t>5-5-1</t>
  </si>
  <si>
    <t>ساپورت زنی جاده گودال سوخت چاه- شماره 13</t>
  </si>
  <si>
    <t>5-5-1-1</t>
  </si>
  <si>
    <t>5-6-1</t>
  </si>
  <si>
    <t>ساپورت زنی جاده گودال سوخت چاه- شماره 19</t>
  </si>
  <si>
    <t>5-6-1-1</t>
  </si>
  <si>
    <t xml:space="preserve">جمع آوری و نصب مجدد لوله های فولادی سیاه بدون درز، به قطر 4 اینچ خط سوخت از روی ساپورت های قدیم به همراه دپو کردن در محل مورد نظر و حمل و ریسه کردن و جوشکاری مجدد در محل ساپورت جدید </t>
  </si>
  <si>
    <t>متر طول</t>
  </si>
  <si>
    <t>6-1</t>
  </si>
  <si>
    <t>عملیات نصب لوله فولادی  چاه- شماره 2</t>
  </si>
  <si>
    <t>6-1-1-1</t>
  </si>
  <si>
    <t>6-2</t>
  </si>
  <si>
    <t>عملیات نصب لوله فولادی  چاه- شماره 6</t>
  </si>
  <si>
    <t>6-2-1-1</t>
  </si>
  <si>
    <t>6-3</t>
  </si>
  <si>
    <t>عملیات نصب لوله فولادی  چاه- شماره 9</t>
  </si>
  <si>
    <t>6-3-1-1</t>
  </si>
  <si>
    <t>6-4</t>
  </si>
  <si>
    <t>عملیات نصب لوله فولادی  چاه- شماره 12</t>
  </si>
  <si>
    <t>6-4-1-1</t>
  </si>
  <si>
    <t>6-5</t>
  </si>
  <si>
    <t>عملیات نصب لوله فولادی  چاه- شماره 13</t>
  </si>
  <si>
    <t>6-5-1-1</t>
  </si>
  <si>
    <t>6-6</t>
  </si>
  <si>
    <t>عملیات نصب لوله فولادی  چاه- شماره 19</t>
  </si>
  <si>
    <t>6-6-1-1</t>
  </si>
  <si>
    <t>تخلیه گودال سوخت از آب و مواد نفتی و مواد لجنی و حمل و تخلیه تا محل مورد نظر کارفرما با پمپ مکش یا سپتیک به صورت کامل از محل گودال سوخت تا محل تخلیه مجاز</t>
  </si>
  <si>
    <t>7-1</t>
  </si>
  <si>
    <t>عملیات تخلیه گودال سوخت  چاه- شماره 2</t>
  </si>
  <si>
    <t>7-1-1-1</t>
  </si>
  <si>
    <t>7-2</t>
  </si>
  <si>
    <t>عملیات تخلیه گودال سوخت  چاه- شماره 6</t>
  </si>
  <si>
    <t>7-3</t>
  </si>
  <si>
    <t>عملیات تخلیه گودال سوخت  چاه- 9</t>
  </si>
  <si>
    <t>7-3-1-1</t>
  </si>
  <si>
    <t>7-4</t>
  </si>
  <si>
    <t>عملیات تخلیه گودال سوخت  چاه- 12</t>
  </si>
  <si>
    <t>7-4-1-1</t>
  </si>
  <si>
    <t>7-5</t>
  </si>
  <si>
    <t>عملیات تخلیه گودال سوخت  چاه- 13</t>
  </si>
  <si>
    <t>7-5-1-1</t>
  </si>
  <si>
    <t>7-6</t>
  </si>
  <si>
    <t>عملیات تخلیه گودال سوخت  چاه- 19</t>
  </si>
  <si>
    <t>7-6-1-1</t>
  </si>
  <si>
    <t>تآمین 400 متر لوله 4 اینچ گودال سوخت</t>
  </si>
  <si>
    <t>8-1-1</t>
  </si>
  <si>
    <t>8-1-1-1</t>
  </si>
  <si>
    <t>شن ریزی محوطه ها که شن موجود تخریب شده است به ضخامت 5 سانتیمتر</t>
  </si>
  <si>
    <t>9-1</t>
  </si>
  <si>
    <t>عملیات تهیه مصالح و اجرای شن ریزی چاه- شماره 2</t>
  </si>
  <si>
    <t>9-1-1-1</t>
  </si>
  <si>
    <t>9-2</t>
  </si>
  <si>
    <t>عملیات تهیه مصالح و اجرای شن ریزی چاه- شماره 6</t>
  </si>
  <si>
    <t>9-2-1-1</t>
  </si>
  <si>
    <t>9-3</t>
  </si>
  <si>
    <t>عملیات تهیه مصالح و اجرای شن ریزی چاه- شماره7</t>
  </si>
  <si>
    <t>9-3-1-1</t>
  </si>
  <si>
    <t>9-4</t>
  </si>
  <si>
    <t>عملیات تهیه مصالح و اجرای شن ریزی چاه- شماره 9</t>
  </si>
  <si>
    <t>9-4-1-1</t>
  </si>
  <si>
    <t>9-5</t>
  </si>
  <si>
    <t>عملیات تهیه مصالح و اجرای شن ریزی چاه- شماره 12</t>
  </si>
  <si>
    <t>9-5-1-1</t>
  </si>
  <si>
    <t>9-6</t>
  </si>
  <si>
    <t>عملیات تهیه مصالح و اجرای شن ریزی چاه- شماره 13</t>
  </si>
  <si>
    <t>9-6-1-1</t>
  </si>
  <si>
    <t>9-7</t>
  </si>
  <si>
    <t>عملیات تهیه مصالح و اجرای شن ریزی چاه- شماره 14</t>
  </si>
  <si>
    <t>9-7-1-1</t>
  </si>
  <si>
    <t>9-8</t>
  </si>
  <si>
    <t>عملیات تهیه مصالح و اجرای شن ریزی چاه- شماره 15</t>
  </si>
  <si>
    <t>9-8-1-1</t>
  </si>
  <si>
    <t>9-9</t>
  </si>
  <si>
    <t>عملیات تهیه مصالح و اجرای شن ریزی چاه- شماره 16</t>
  </si>
  <si>
    <t>9-9-1-1</t>
  </si>
  <si>
    <t>9-10</t>
  </si>
  <si>
    <t>عملیات تهیه مصالح و اجرای شن ریزی چاه- شماره 18</t>
  </si>
  <si>
    <t>9-10-1-1</t>
  </si>
  <si>
    <t>9-11</t>
  </si>
  <si>
    <t>عملیات تهیه مصالح و اجرای شن ریزی چاه- شماره 19</t>
  </si>
  <si>
    <t>9-11-1-1</t>
  </si>
  <si>
    <t>تجهیز و برچیدن کارگاه</t>
  </si>
  <si>
    <t>10-1-1</t>
  </si>
  <si>
    <t>10-1-1-1</t>
  </si>
  <si>
    <t>تجهیزکارگاه</t>
  </si>
  <si>
    <t>مقطوع</t>
  </si>
  <si>
    <t xml:space="preserve"> برچیدن کارگاه</t>
  </si>
  <si>
    <t>سطح1</t>
  </si>
  <si>
    <t>سطح2</t>
  </si>
  <si>
    <t>سطح3</t>
  </si>
  <si>
    <t>سطح4</t>
  </si>
  <si>
    <t>fdsf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</si>
</sst>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2]\ #,##0.00"/>
    <numFmt numFmtId="165" formatCode="_(* #,##0.00_);_(* \(#,##0.00\);_(* &quot;-&quot;??_);_(@_)"/>
    <numFmt numFmtId="166" formatCode="_(* #,##0_);_(* \(#,##0\);_(* &quot;-&quot;??_);_(@_)"/>
  </numFmts>
  <fonts count="25" x14ac:knownFonts="1">
    <font>
      <sz val="11"/>
      <color rgb="FF000000"/>
      <name val="Arial"/>
    </font>
    <font>
      <b/>
      <sz val="16"/>
      <color rgb="FF000000"/>
      <name val="B Nazanin"/>
      <charset val="178"/>
    </font>
    <font>
      <sz val="11"/>
      <name val="Arial"/>
      <family val="2"/>
    </font>
    <font>
      <b/>
      <sz val="20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8"/>
      <color rgb="FFFFFFFF"/>
      <name val="B Nazanin"/>
      <charset val="178"/>
    </font>
    <font>
      <b/>
      <sz val="22"/>
      <color rgb="FF000000"/>
      <name val="B Nazanin"/>
      <charset val="178"/>
    </font>
    <font>
      <b/>
      <sz val="14"/>
      <color rgb="FFFFFFFF"/>
      <name val="B Nazanin"/>
      <charset val="178"/>
    </font>
    <font>
      <sz val="14"/>
      <color rgb="FFFFFFFF"/>
      <name val="B Nazanin"/>
      <charset val="178"/>
    </font>
    <font>
      <b/>
      <sz val="20"/>
      <color rgb="FFFDE9D9"/>
      <name val="B Nazanin"/>
      <charset val="178"/>
    </font>
    <font>
      <b/>
      <sz val="22"/>
      <color rgb="FFFDE9D9"/>
      <name val="B Nazanin"/>
      <charset val="178"/>
    </font>
    <font>
      <b/>
      <sz val="14"/>
      <color rgb="FFFDE9D9"/>
      <name val="B Nazanin"/>
      <charset val="178"/>
    </font>
    <font>
      <b/>
      <sz val="11"/>
      <color rgb="FFFDE9D9"/>
      <name val="B Nazanin"/>
      <charset val="178"/>
    </font>
    <font>
      <b/>
      <sz val="16"/>
      <color rgb="FFFDE9D9"/>
      <name val="B Nazanin"/>
      <charset val="178"/>
    </font>
    <font>
      <b/>
      <sz val="18"/>
      <color rgb="FFFDE9D9"/>
      <name val="B Nazanin"/>
      <charset val="178"/>
    </font>
    <font>
      <b/>
      <sz val="11"/>
      <color rgb="FF17365D"/>
      <name val="B Nazanin"/>
      <charset val="178"/>
    </font>
    <font>
      <b/>
      <sz val="18"/>
      <color rgb="FF17365D"/>
      <name val="B Nazanin"/>
      <charset val="178"/>
    </font>
    <font>
      <b/>
      <i/>
      <sz val="16"/>
      <color rgb="FF17365D"/>
      <name val="B Nazanin"/>
      <charset val="178"/>
    </font>
    <font>
      <b/>
      <i/>
      <sz val="14"/>
      <color rgb="FF17365D"/>
      <name val="B Nazanin"/>
      <charset val="178"/>
    </font>
    <font>
      <b/>
      <sz val="14"/>
      <color rgb="FF17365D"/>
      <name val="B Nazanin"/>
      <charset val="178"/>
    </font>
    <font>
      <b/>
      <sz val="16"/>
      <color rgb="FF17365D"/>
      <name val="B Nazanin"/>
      <charset val="178"/>
    </font>
    <font>
      <b/>
      <sz val="12"/>
      <color rgb="FF17365D"/>
      <name val="B Nazanin"/>
      <charset val="178"/>
    </font>
    <font>
      <b/>
      <sz val="11"/>
      <color rgb="FFFFFFFF"/>
      <name val="B Nazanin"/>
      <charset val="178"/>
    </font>
    <font>
      <b/>
      <sz val="16"/>
      <color rgb="FFFFFFFF"/>
      <name val="B Nazanin"/>
      <charset val="178"/>
    </font>
    <font>
      <b/>
      <sz val="20"/>
      <color rgb="FFFF000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6923C"/>
        <bgColor rgb="FF76923C"/>
      </patternFill>
    </fill>
    <fill>
      <patternFill patternType="solid">
        <fgColor rgb="FF3F3151"/>
        <bgColor rgb="FF3F3151"/>
      </patternFill>
    </fill>
    <fill>
      <patternFill patternType="solid">
        <fgColor rgb="FF5F497A"/>
        <bgColor rgb="FF5F497A"/>
      </patternFill>
    </fill>
    <fill>
      <patternFill patternType="solid">
        <fgColor rgb="FFB2A1C7"/>
        <bgColor rgb="FFB2A1C7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5F497A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/>
    <xf numFmtId="0" fontId="0" fillId="0" borderId="5" xfId="0" applyFont="1" applyBorder="1"/>
    <xf numFmtId="0" fontId="0" fillId="2" borderId="0" xfId="0" applyFont="1" applyFill="1" applyBorder="1"/>
    <xf numFmtId="164" fontId="0" fillId="0" borderId="0" xfId="0" applyNumberFormat="1" applyFont="1"/>
    <xf numFmtId="10" fontId="7" fillId="3" borderId="9" xfId="0" applyNumberFormat="1" applyFont="1" applyFill="1" applyBorder="1" applyAlignment="1">
      <alignment horizontal="center" vertical="center" wrapText="1"/>
    </xf>
    <xf numFmtId="1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horizontal="center" vertical="center" wrapText="1"/>
    </xf>
    <xf numFmtId="10" fontId="10" fillId="4" borderId="14" xfId="0" applyNumberFormat="1" applyFont="1" applyFill="1" applyBorder="1" applyAlignment="1">
      <alignment horizontal="center" vertical="center" wrapText="1"/>
    </xf>
    <xf numFmtId="165" fontId="10" fillId="4" borderId="14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166" fontId="14" fillId="5" borderId="14" xfId="0" applyNumberFormat="1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4" fontId="9" fillId="5" borderId="14" xfId="0" applyNumberFormat="1" applyFont="1" applyFill="1" applyBorder="1" applyAlignment="1">
      <alignment horizontal="center" vertical="center"/>
    </xf>
    <xf numFmtId="49" fontId="10" fillId="5" borderId="14" xfId="0" applyNumberFormat="1" applyFont="1" applyFill="1" applyBorder="1" applyAlignment="1">
      <alignment horizontal="center" vertical="center"/>
    </xf>
    <xf numFmtId="10" fontId="9" fillId="5" borderId="14" xfId="0" applyNumberFormat="1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horizontal="center" vertical="center"/>
    </xf>
    <xf numFmtId="4" fontId="16" fillId="6" borderId="14" xfId="0" applyNumberFormat="1" applyFont="1" applyFill="1" applyBorder="1" applyAlignment="1">
      <alignment horizontal="center" vertical="center"/>
    </xf>
    <xf numFmtId="10" fontId="16" fillId="6" borderId="14" xfId="0" applyNumberFormat="1" applyFont="1" applyFill="1" applyBorder="1" applyAlignment="1">
      <alignment horizontal="center" vertical="center"/>
    </xf>
    <xf numFmtId="1" fontId="16" fillId="6" borderId="14" xfId="0" applyNumberFormat="1" applyFont="1" applyFill="1" applyBorder="1" applyAlignment="1">
      <alignment horizontal="center" vertical="center"/>
    </xf>
    <xf numFmtId="165" fontId="16" fillId="6" borderId="14" xfId="0" applyNumberFormat="1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vertical="center" wrapText="1"/>
    </xf>
    <xf numFmtId="0" fontId="18" fillId="7" borderId="14" xfId="0" applyFont="1" applyFill="1" applyBorder="1" applyAlignment="1">
      <alignment vertical="center" wrapText="1"/>
    </xf>
    <xf numFmtId="0" fontId="17" fillId="7" borderId="14" xfId="0" applyFont="1" applyFill="1" applyBorder="1" applyAlignment="1">
      <alignment horizontal="center" vertical="center" wrapText="1"/>
    </xf>
    <xf numFmtId="4" fontId="16" fillId="7" borderId="14" xfId="0" applyNumberFormat="1" applyFont="1" applyFill="1" applyBorder="1" applyAlignment="1">
      <alignment horizontal="center" vertical="center"/>
    </xf>
    <xf numFmtId="10" fontId="16" fillId="7" borderId="14" xfId="0" applyNumberFormat="1" applyFont="1" applyFill="1" applyBorder="1" applyAlignment="1">
      <alignment horizontal="center" vertical="center"/>
    </xf>
    <xf numFmtId="1" fontId="16" fillId="7" borderId="14" xfId="0" applyNumberFormat="1" applyFont="1" applyFill="1" applyBorder="1" applyAlignment="1">
      <alignment horizontal="center" vertical="center"/>
    </xf>
    <xf numFmtId="165" fontId="16" fillId="7" borderId="14" xfId="0" applyNumberFormat="1" applyFont="1" applyFill="1" applyBorder="1" applyAlignment="1">
      <alignment horizontal="center" vertical="center"/>
    </xf>
    <xf numFmtId="0" fontId="0" fillId="7" borderId="0" xfId="0" applyFont="1" applyFill="1" applyBorder="1"/>
    <xf numFmtId="0" fontId="19" fillId="2" borderId="11" xfId="0" applyFont="1" applyFill="1" applyBorder="1" applyAlignment="1">
      <alignment horizontal="right" vertical="center" wrapText="1"/>
    </xf>
    <xf numFmtId="0" fontId="19" fillId="2" borderId="14" xfId="0" applyFont="1" applyFill="1" applyBorder="1" applyAlignment="1">
      <alignment horizontal="center" vertical="center" wrapText="1"/>
    </xf>
    <xf numFmtId="4" fontId="19" fillId="2" borderId="14" xfId="0" applyNumberFormat="1" applyFont="1" applyFill="1" applyBorder="1" applyAlignment="1">
      <alignment horizontal="center" vertical="center"/>
    </xf>
    <xf numFmtId="10" fontId="19" fillId="2" borderId="14" xfId="0" applyNumberFormat="1" applyFont="1" applyFill="1" applyBorder="1" applyAlignment="1">
      <alignment horizontal="center" vertical="center"/>
    </xf>
    <xf numFmtId="1" fontId="19" fillId="2" borderId="14" xfId="0" applyNumberFormat="1" applyFont="1" applyFill="1" applyBorder="1" applyAlignment="1">
      <alignment horizontal="center" vertical="center"/>
    </xf>
    <xf numFmtId="165" fontId="19" fillId="2" borderId="14" xfId="0" applyNumberFormat="1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vertical="center" wrapText="1"/>
    </xf>
    <xf numFmtId="0" fontId="19" fillId="0" borderId="11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4" fontId="19" fillId="0" borderId="14" xfId="0" applyNumberFormat="1" applyFont="1" applyBorder="1" applyAlignment="1">
      <alignment horizontal="center" vertical="center"/>
    </xf>
    <xf numFmtId="10" fontId="19" fillId="0" borderId="14" xfId="0" applyNumberFormat="1" applyFont="1" applyBorder="1" applyAlignment="1">
      <alignment horizontal="center" vertical="center"/>
    </xf>
    <xf numFmtId="0" fontId="17" fillId="7" borderId="9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11" fillId="5" borderId="14" xfId="0" applyFont="1" applyFill="1" applyBorder="1" applyAlignment="1">
      <alignment horizontal="center" vertical="center" wrapText="1"/>
    </xf>
    <xf numFmtId="4" fontId="5" fillId="6" borderId="14" xfId="0" applyNumberFormat="1" applyFont="1" applyFill="1" applyBorder="1" applyAlignment="1">
      <alignment horizontal="center" vertical="center"/>
    </xf>
    <xf numFmtId="10" fontId="5" fillId="6" borderId="14" xfId="0" applyNumberFormat="1" applyFont="1" applyFill="1" applyBorder="1" applyAlignment="1">
      <alignment horizontal="center" vertical="center"/>
    </xf>
    <xf numFmtId="1" fontId="5" fillId="6" borderId="14" xfId="0" applyNumberFormat="1" applyFont="1" applyFill="1" applyBorder="1" applyAlignment="1">
      <alignment horizontal="center" vertical="center"/>
    </xf>
    <xf numFmtId="165" fontId="5" fillId="6" borderId="14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/>
    </xf>
    <xf numFmtId="10" fontId="4" fillId="2" borderId="14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65" fontId="4" fillId="2" borderId="1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5" xfId="0" applyFont="1" applyBorder="1"/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/>
    <xf numFmtId="0" fontId="0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right" vertical="center"/>
    </xf>
    <xf numFmtId="0" fontId="2" fillId="0" borderId="10" xfId="0" applyFont="1" applyBorder="1"/>
    <xf numFmtId="0" fontId="2" fillId="0" borderId="11" xfId="0" applyFont="1" applyBorder="1"/>
    <xf numFmtId="0" fontId="4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0" fontId="8" fillId="3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0" fontId="7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49" fontId="16" fillId="6" borderId="11" xfId="0" applyNumberFormat="1" applyFont="1" applyFill="1" applyBorder="1" applyAlignment="1">
      <alignment horizontal="center" vertical="center"/>
    </xf>
    <xf numFmtId="49" fontId="16" fillId="7" borderId="11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0" fillId="2" borderId="15" xfId="0" applyFont="1" applyFill="1" applyBorder="1"/>
    <xf numFmtId="0" fontId="12" fillId="5" borderId="15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0" fillId="0" borderId="15" xfId="0" applyFont="1" applyBorder="1" applyAlignment="1"/>
    <xf numFmtId="0" fontId="16" fillId="6" borderId="10" xfId="0" applyFont="1" applyFill="1" applyBorder="1" applyAlignment="1">
      <alignment vertical="center" wrapText="1"/>
    </xf>
    <xf numFmtId="0" fontId="2" fillId="0" borderId="10" xfId="0" applyFont="1" applyBorder="1" applyAlignment="1"/>
    <xf numFmtId="0" fontId="2" fillId="0" borderId="11" xfId="0" applyFont="1" applyBorder="1" applyAlignment="1"/>
    <xf numFmtId="0" fontId="16" fillId="6" borderId="9" xfId="0" applyFont="1" applyFill="1" applyBorder="1" applyAlignment="1">
      <alignment vertical="center" wrapText="1"/>
    </xf>
    <xf numFmtId="0" fontId="20" fillId="7" borderId="10" xfId="0" applyFont="1" applyFill="1" applyBorder="1" applyAlignment="1">
      <alignment vertical="center" wrapText="1"/>
    </xf>
    <xf numFmtId="0" fontId="20" fillId="7" borderId="9" xfId="0" applyFont="1" applyFill="1" applyBorder="1" applyAlignment="1">
      <alignment vertical="center" wrapText="1"/>
    </xf>
    <xf numFmtId="0" fontId="21" fillId="7" borderId="10" xfId="0" applyFont="1" applyFill="1" applyBorder="1" applyAlignment="1">
      <alignment vertical="center" wrapText="1"/>
    </xf>
    <xf numFmtId="0" fontId="20" fillId="6" borderId="10" xfId="0" applyFont="1" applyFill="1" applyBorder="1" applyAlignment="1">
      <alignment vertical="center" wrapText="1"/>
    </xf>
    <xf numFmtId="0" fontId="20" fillId="6" borderId="9" xfId="0" applyFont="1" applyFill="1" applyBorder="1" applyAlignment="1">
      <alignment vertical="center" wrapText="1"/>
    </xf>
    <xf numFmtId="0" fontId="23" fillId="6" borderId="9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/>
    </xf>
    <xf numFmtId="49" fontId="10" fillId="4" borderId="11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right" vertical="center" wrapText="1"/>
    </xf>
    <xf numFmtId="0" fontId="19" fillId="2" borderId="14" xfId="0" applyFont="1" applyFill="1" applyBorder="1" applyAlignment="1">
      <alignment horizontal="right" vertical="center" wrapText="1"/>
    </xf>
    <xf numFmtId="0" fontId="16" fillId="6" borderId="11" xfId="0" applyFont="1" applyFill="1" applyBorder="1" applyAlignment="1">
      <alignment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/>
    <xf numFmtId="4" fontId="19" fillId="2" borderId="11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center" vertical="center"/>
    </xf>
    <xf numFmtId="0" fontId="0" fillId="0" borderId="17" xfId="0" applyFont="1" applyBorder="1" applyAlignment="1"/>
    <xf numFmtId="0" fontId="0" fillId="2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0</xdr:rowOff>
    </xdr:from>
    <xdr:to>
      <xdr:col>8</xdr:col>
      <xdr:colOff>9525</xdr:colOff>
      <xdr:row>6</xdr:row>
      <xdr:rowOff>161925</xdr:rowOff>
    </xdr:to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47750" cy="84772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19050</xdr:colOff>
      <xdr:row>2</xdr:row>
      <xdr:rowOff>0</xdr:rowOff>
    </xdr:from>
    <xdr:to>
      <xdr:col>6</xdr:col>
      <xdr:colOff>19050</xdr:colOff>
      <xdr:row>7</xdr:row>
      <xdr:rowOff>0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095375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26</xdr:row>
      <xdr:rowOff>152400</xdr:rowOff>
    </xdr:from>
    <xdr:to>
      <xdr:col>4</xdr:col>
      <xdr:colOff>171450</xdr:colOff>
      <xdr:row>31</xdr:row>
      <xdr:rowOff>152400</xdr:rowOff>
    </xdr:to>
    <xdr:pic>
      <xdr:nvPicPr>
        <xdr:cNvPr id="4" name="image3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0477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190500</xdr:colOff>
      <xdr:row>26</xdr:row>
      <xdr:rowOff>38100</xdr:rowOff>
    </xdr:from>
    <xdr:to>
      <xdr:col>9</xdr:col>
      <xdr:colOff>104775</xdr:colOff>
      <xdr:row>32</xdr:row>
      <xdr:rowOff>76200</xdr:rowOff>
    </xdr:to>
    <xdr:pic>
      <xdr:nvPicPr>
        <xdr:cNvPr id="5" name="image4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1095375" cy="10668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rightToLeft="1" workbookViewId="0">
      <selection activeCell="O9" sqref="O9"/>
    </sheetView>
  </sheetViews>
  <sheetFormatPr defaultColWidth="14.375" defaultRowHeight="15" customHeight="1" x14ac:dyDescent="0.2"/>
  <cols>
    <col min="1" max="1" width="2.25" customWidth="1"/>
    <col min="2" max="2" width="4.25" customWidth="1"/>
    <col min="3" max="5" width="8.75" customWidth="1"/>
    <col min="6" max="6" width="7.75" customWidth="1"/>
    <col min="7" max="7" width="8.75" customWidth="1"/>
    <col min="8" max="8" width="7" customWidth="1"/>
    <col min="9" max="9" width="10.75" customWidth="1"/>
    <col min="10" max="10" width="21.25" customWidth="1"/>
    <col min="11" max="11" width="1.625" customWidth="1"/>
    <col min="12" max="13" width="8.75" customWidth="1"/>
  </cols>
  <sheetData>
    <row r="1" spans="2:11" ht="13.5" customHeight="1" x14ac:dyDescent="0.2">
      <c r="B1" s="1"/>
      <c r="C1" s="2"/>
      <c r="D1" s="2"/>
      <c r="E1" s="2"/>
      <c r="F1" s="2"/>
      <c r="G1" s="2"/>
      <c r="H1" s="2"/>
      <c r="I1" s="2"/>
      <c r="J1" s="3"/>
    </row>
    <row r="2" spans="2:11" ht="13.5" customHeight="1" x14ac:dyDescent="0.2">
      <c r="B2" s="4"/>
      <c r="C2" s="5"/>
      <c r="D2" s="5"/>
      <c r="E2" s="5"/>
      <c r="F2" s="5"/>
      <c r="G2" s="5"/>
      <c r="H2" s="5"/>
      <c r="I2" s="5"/>
      <c r="J2" s="6"/>
    </row>
    <row r="3" spans="2:11" ht="13.5" customHeight="1" x14ac:dyDescent="0.2">
      <c r="B3" s="4"/>
      <c r="C3" s="5"/>
      <c r="D3" s="5"/>
      <c r="E3" s="5"/>
      <c r="F3" s="5"/>
      <c r="G3" s="5"/>
      <c r="H3" s="5"/>
      <c r="I3" s="5"/>
      <c r="J3" s="6"/>
    </row>
    <row r="4" spans="2:11" ht="13.5" customHeight="1" x14ac:dyDescent="0.2">
      <c r="B4" s="4"/>
      <c r="C4" s="5"/>
      <c r="D4" s="5"/>
      <c r="E4" s="5"/>
      <c r="F4" s="5"/>
      <c r="G4" s="5"/>
      <c r="H4" s="5"/>
      <c r="I4" s="5"/>
      <c r="J4" s="6"/>
    </row>
    <row r="5" spans="2:11" ht="13.5" customHeight="1" x14ac:dyDescent="0.2">
      <c r="B5" s="4"/>
      <c r="C5" s="5"/>
      <c r="D5" s="5"/>
      <c r="E5" s="5"/>
      <c r="F5" s="5"/>
      <c r="G5" s="5"/>
      <c r="H5" s="5"/>
      <c r="I5" s="5"/>
      <c r="J5" s="6"/>
    </row>
    <row r="6" spans="2:11" ht="13.5" customHeight="1" x14ac:dyDescent="0.2">
      <c r="B6" s="4"/>
      <c r="C6" s="5"/>
      <c r="D6" s="5"/>
      <c r="E6" s="5"/>
      <c r="F6" s="5"/>
      <c r="G6" s="5"/>
      <c r="H6" s="5"/>
      <c r="I6" s="5"/>
      <c r="J6" s="6"/>
    </row>
    <row r="7" spans="2:11" ht="13.5" customHeight="1" x14ac:dyDescent="0.2">
      <c r="B7" s="4"/>
      <c r="C7" s="5"/>
      <c r="D7" s="5"/>
      <c r="E7" s="5"/>
      <c r="F7" s="5"/>
      <c r="G7" s="5"/>
      <c r="H7" s="5"/>
      <c r="I7" s="5"/>
      <c r="J7" s="6"/>
    </row>
    <row r="8" spans="2:11" ht="13.5" customHeight="1" x14ac:dyDescent="0.2">
      <c r="B8" s="4"/>
      <c r="C8" s="5"/>
      <c r="D8" s="5"/>
      <c r="E8" s="5"/>
      <c r="F8" s="5"/>
      <c r="G8" s="5"/>
      <c r="H8" s="5"/>
      <c r="I8" s="5"/>
      <c r="J8" s="6"/>
    </row>
    <row r="9" spans="2:11" ht="13.5" customHeight="1" x14ac:dyDescent="0.2">
      <c r="B9" s="4"/>
      <c r="C9" s="5"/>
      <c r="D9" s="5"/>
      <c r="E9" s="5"/>
      <c r="F9" s="5"/>
      <c r="G9" s="5"/>
      <c r="H9" s="5"/>
      <c r="I9" s="5"/>
      <c r="J9" s="5"/>
      <c r="K9" s="4"/>
    </row>
    <row r="10" spans="2:11" ht="13.5" customHeight="1" x14ac:dyDescent="0.2">
      <c r="B10" s="4"/>
      <c r="C10" s="5"/>
      <c r="D10" s="5"/>
      <c r="E10" s="5"/>
      <c r="F10" s="5"/>
      <c r="G10" s="5"/>
      <c r="H10" s="5"/>
      <c r="I10" s="5"/>
      <c r="J10" s="6"/>
    </row>
    <row r="11" spans="2:11" ht="14.25" customHeight="1" x14ac:dyDescent="0.2">
      <c r="B11" s="4"/>
      <c r="C11" s="65" t="s">
        <v>0</v>
      </c>
      <c r="D11" s="66"/>
      <c r="E11" s="66"/>
      <c r="F11" s="66"/>
      <c r="G11" s="66"/>
      <c r="H11" s="66"/>
      <c r="I11" s="66"/>
      <c r="J11" s="67"/>
    </row>
    <row r="12" spans="2:11" ht="14.25" customHeight="1" x14ac:dyDescent="0.2">
      <c r="B12" s="4"/>
      <c r="C12" s="66"/>
      <c r="D12" s="66"/>
      <c r="E12" s="66"/>
      <c r="F12" s="66"/>
      <c r="G12" s="66"/>
      <c r="H12" s="66"/>
      <c r="I12" s="66"/>
      <c r="J12" s="67"/>
    </row>
    <row r="13" spans="2:11" ht="14.25" customHeight="1" x14ac:dyDescent="0.2">
      <c r="B13" s="4"/>
      <c r="C13" s="66"/>
      <c r="D13" s="66"/>
      <c r="E13" s="66"/>
      <c r="F13" s="66"/>
      <c r="G13" s="66"/>
      <c r="H13" s="66"/>
      <c r="I13" s="66"/>
      <c r="J13" s="67"/>
    </row>
    <row r="14" spans="2:11" ht="48.75" customHeight="1" x14ac:dyDescent="0.2">
      <c r="B14" s="4"/>
      <c r="C14" s="66"/>
      <c r="D14" s="66"/>
      <c r="E14" s="66"/>
      <c r="F14" s="66"/>
      <c r="G14" s="66"/>
      <c r="H14" s="66"/>
      <c r="I14" s="66"/>
      <c r="J14" s="67"/>
    </row>
    <row r="15" spans="2:11" ht="13.5" customHeight="1" x14ac:dyDescent="0.2">
      <c r="B15" s="4"/>
      <c r="C15" s="5"/>
      <c r="D15" s="5"/>
      <c r="E15" s="5"/>
      <c r="F15" s="5"/>
      <c r="G15" s="5"/>
      <c r="H15" s="5"/>
      <c r="I15" s="5"/>
      <c r="J15" s="6"/>
    </row>
    <row r="16" spans="2:11" ht="14.25" customHeight="1" x14ac:dyDescent="0.2">
      <c r="B16" s="69" t="s">
        <v>1</v>
      </c>
      <c r="C16" s="66"/>
      <c r="D16" s="66"/>
      <c r="E16" s="66"/>
      <c r="F16" s="66"/>
      <c r="G16" s="66"/>
      <c r="H16" s="66"/>
      <c r="I16" s="66"/>
      <c r="J16" s="67"/>
    </row>
    <row r="17" spans="2:11" ht="14.25" customHeight="1" x14ac:dyDescent="0.2">
      <c r="B17" s="70"/>
      <c r="C17" s="66"/>
      <c r="D17" s="66"/>
      <c r="E17" s="66"/>
      <c r="F17" s="66"/>
      <c r="G17" s="66"/>
      <c r="H17" s="66"/>
      <c r="I17" s="66"/>
      <c r="J17" s="67"/>
    </row>
    <row r="18" spans="2:11" ht="14.25" customHeight="1" x14ac:dyDescent="0.2">
      <c r="B18" s="70"/>
      <c r="C18" s="66"/>
      <c r="D18" s="66"/>
      <c r="E18" s="66"/>
      <c r="F18" s="66"/>
      <c r="G18" s="66"/>
      <c r="H18" s="66"/>
      <c r="I18" s="66"/>
      <c r="J18" s="67"/>
    </row>
    <row r="19" spans="2:11" ht="13.5" customHeight="1" x14ac:dyDescent="0.2">
      <c r="B19" s="4"/>
      <c r="C19" s="5"/>
      <c r="D19" s="5"/>
      <c r="E19" s="5"/>
      <c r="F19" s="5"/>
      <c r="G19" s="5"/>
      <c r="H19" s="5"/>
      <c r="I19" s="5"/>
      <c r="J19" s="6"/>
    </row>
    <row r="20" spans="2:11" ht="13.5" customHeight="1" x14ac:dyDescent="0.2">
      <c r="B20" s="4"/>
      <c r="C20" s="5"/>
      <c r="D20" s="5"/>
      <c r="E20" s="68" t="s">
        <v>2</v>
      </c>
      <c r="F20" s="66"/>
      <c r="G20" s="66"/>
      <c r="H20" s="66"/>
      <c r="I20" s="5"/>
      <c r="J20" s="5"/>
      <c r="K20" s="4"/>
    </row>
    <row r="21" spans="2:11" ht="13.5" customHeight="1" x14ac:dyDescent="0.2">
      <c r="B21" s="4"/>
      <c r="C21" s="5"/>
      <c r="D21" s="5"/>
      <c r="E21" s="66"/>
      <c r="F21" s="66"/>
      <c r="G21" s="66"/>
      <c r="H21" s="66"/>
      <c r="I21" s="5"/>
      <c r="J21" s="6"/>
    </row>
    <row r="22" spans="2:11" ht="13.5" customHeight="1" x14ac:dyDescent="0.2">
      <c r="B22" s="4"/>
      <c r="C22" s="5"/>
      <c r="D22" s="5"/>
      <c r="E22" s="5"/>
      <c r="F22" s="5"/>
      <c r="G22" s="5"/>
      <c r="H22" s="5"/>
      <c r="I22" s="5"/>
      <c r="J22" s="6"/>
    </row>
    <row r="23" spans="2:11" ht="13.5" customHeight="1" x14ac:dyDescent="0.2">
      <c r="B23" s="4"/>
      <c r="C23" s="5"/>
      <c r="D23" s="5"/>
      <c r="E23" s="5"/>
      <c r="F23" s="5"/>
      <c r="G23" s="5"/>
      <c r="H23" s="5"/>
      <c r="I23" s="5"/>
      <c r="J23" s="6"/>
    </row>
    <row r="24" spans="2:11" ht="13.5" customHeight="1" x14ac:dyDescent="0.2">
      <c r="B24" s="4"/>
      <c r="C24" s="5"/>
      <c r="D24" s="5"/>
      <c r="E24" s="5"/>
      <c r="F24" s="5"/>
      <c r="G24" s="5"/>
      <c r="H24" s="5"/>
      <c r="I24" s="5"/>
      <c r="J24" s="6"/>
    </row>
    <row r="25" spans="2:11" ht="13.5" customHeight="1" x14ac:dyDescent="0.2">
      <c r="B25" s="4"/>
      <c r="C25" s="5"/>
      <c r="D25" s="5"/>
      <c r="E25" s="5"/>
      <c r="F25" s="5"/>
      <c r="G25" s="5"/>
      <c r="H25" s="5"/>
      <c r="I25" s="5"/>
      <c r="J25" s="6"/>
    </row>
    <row r="26" spans="2:11" ht="13.5" customHeight="1" x14ac:dyDescent="0.2">
      <c r="B26" s="4"/>
      <c r="C26" s="5"/>
      <c r="D26" s="5"/>
      <c r="E26" s="5"/>
      <c r="F26" s="5"/>
      <c r="G26" s="5"/>
      <c r="H26" s="5"/>
      <c r="I26" s="5"/>
      <c r="J26" s="6"/>
    </row>
    <row r="27" spans="2:11" ht="13.5" customHeight="1" x14ac:dyDescent="0.2">
      <c r="B27" s="4"/>
      <c r="C27" s="5"/>
      <c r="D27" s="5"/>
      <c r="E27" s="5"/>
      <c r="F27" s="5"/>
      <c r="G27" s="5"/>
      <c r="H27" s="5"/>
      <c r="I27" s="5"/>
      <c r="J27" s="6"/>
    </row>
    <row r="28" spans="2:11" ht="13.5" customHeight="1" x14ac:dyDescent="0.2">
      <c r="B28" s="4"/>
      <c r="C28" s="5"/>
      <c r="D28" s="5"/>
      <c r="E28" s="5"/>
      <c r="F28" s="5"/>
      <c r="G28" s="5"/>
      <c r="H28" s="5"/>
      <c r="I28" s="5"/>
      <c r="J28" s="6"/>
    </row>
    <row r="29" spans="2:11" ht="13.5" customHeight="1" x14ac:dyDescent="0.2">
      <c r="B29" s="4"/>
      <c r="C29" s="5"/>
      <c r="D29" s="5"/>
      <c r="E29" s="5"/>
      <c r="F29" s="5"/>
      <c r="G29" s="5"/>
      <c r="H29" s="5"/>
      <c r="I29" s="5"/>
      <c r="J29" s="6"/>
    </row>
    <row r="30" spans="2:11" ht="13.5" customHeight="1" x14ac:dyDescent="0.2">
      <c r="B30" s="4"/>
      <c r="C30" s="5"/>
      <c r="D30" s="5"/>
      <c r="E30" s="5"/>
      <c r="F30" s="5"/>
      <c r="G30" s="5"/>
      <c r="H30" s="5"/>
      <c r="I30" s="5"/>
      <c r="J30" s="6"/>
    </row>
    <row r="31" spans="2:11" ht="13.5" customHeight="1" x14ac:dyDescent="0.2">
      <c r="B31" s="4"/>
      <c r="C31" s="5"/>
      <c r="D31" s="5"/>
      <c r="E31" s="5"/>
      <c r="F31" s="5"/>
      <c r="G31" s="5"/>
      <c r="H31" s="5"/>
      <c r="I31" s="5"/>
      <c r="J31" s="6"/>
    </row>
    <row r="32" spans="2:11" ht="13.5" customHeight="1" x14ac:dyDescent="0.2">
      <c r="B32" s="4"/>
      <c r="C32" s="5"/>
      <c r="D32" s="5"/>
      <c r="E32" s="5"/>
      <c r="F32" s="5"/>
      <c r="G32" s="5"/>
      <c r="H32" s="5"/>
      <c r="I32" s="5"/>
      <c r="J32" s="6"/>
    </row>
    <row r="33" spans="2:10" ht="14.25" customHeight="1" x14ac:dyDescent="0.2">
      <c r="B33" s="4"/>
      <c r="C33" s="78"/>
      <c r="D33" s="66"/>
      <c r="E33" s="66"/>
      <c r="F33" s="5"/>
      <c r="G33" s="78"/>
      <c r="H33" s="66"/>
      <c r="I33" s="66"/>
      <c r="J33" s="6"/>
    </row>
    <row r="34" spans="2:10" ht="13.5" customHeight="1" x14ac:dyDescent="0.2">
      <c r="B34" s="4"/>
      <c r="C34" s="5"/>
      <c r="D34" s="5"/>
      <c r="E34" s="5"/>
      <c r="F34" s="5"/>
      <c r="G34" s="5"/>
      <c r="H34" s="5"/>
      <c r="I34" s="5"/>
      <c r="J34" s="6"/>
    </row>
    <row r="35" spans="2:10" ht="45" customHeight="1" x14ac:dyDescent="0.2">
      <c r="B35" s="4"/>
      <c r="C35" s="5"/>
      <c r="D35" s="5"/>
      <c r="E35" s="5"/>
      <c r="F35" s="5"/>
      <c r="G35" s="5"/>
      <c r="H35" s="5"/>
      <c r="I35" s="5"/>
      <c r="J35" s="6"/>
    </row>
    <row r="36" spans="2:10" ht="45" customHeight="1" x14ac:dyDescent="0.2">
      <c r="B36" s="4"/>
      <c r="C36" s="5"/>
      <c r="D36" s="5"/>
      <c r="E36" s="5"/>
      <c r="F36" s="5"/>
      <c r="G36" s="5"/>
      <c r="H36" s="5"/>
      <c r="I36" s="5"/>
      <c r="J36" s="6"/>
    </row>
    <row r="37" spans="2:10" ht="19.5" customHeight="1" x14ac:dyDescent="0.2">
      <c r="B37" s="79" t="s">
        <v>3</v>
      </c>
      <c r="C37" s="72"/>
      <c r="D37" s="73"/>
      <c r="E37" s="79" t="s">
        <v>4</v>
      </c>
      <c r="F37" s="72"/>
      <c r="G37" s="72"/>
      <c r="H37" s="73"/>
      <c r="I37" s="79" t="s">
        <v>5</v>
      </c>
      <c r="J37" s="73"/>
    </row>
    <row r="38" spans="2:10" ht="24.75" customHeight="1" x14ac:dyDescent="0.2">
      <c r="B38" s="77" t="s">
        <v>6</v>
      </c>
      <c r="C38" s="75"/>
      <c r="D38" s="76"/>
      <c r="E38" s="77" t="s">
        <v>7</v>
      </c>
      <c r="F38" s="75"/>
      <c r="G38" s="75"/>
      <c r="H38" s="76"/>
      <c r="I38" s="77" t="s">
        <v>8</v>
      </c>
      <c r="J38" s="76"/>
    </row>
    <row r="39" spans="2:10" ht="13.5" customHeight="1" x14ac:dyDescent="0.2">
      <c r="B39" s="71"/>
      <c r="C39" s="72"/>
      <c r="D39" s="73"/>
      <c r="E39" s="71"/>
      <c r="F39" s="72"/>
      <c r="G39" s="72"/>
      <c r="H39" s="73"/>
      <c r="I39" s="71"/>
      <c r="J39" s="73"/>
    </row>
    <row r="40" spans="2:10" ht="13.5" customHeight="1" x14ac:dyDescent="0.2">
      <c r="B40" s="70"/>
      <c r="C40" s="66"/>
      <c r="D40" s="67"/>
      <c r="E40" s="70"/>
      <c r="F40" s="66"/>
      <c r="G40" s="66"/>
      <c r="H40" s="67"/>
      <c r="I40" s="70"/>
      <c r="J40" s="67"/>
    </row>
    <row r="41" spans="2:10" ht="13.5" customHeight="1" x14ac:dyDescent="0.2">
      <c r="B41" s="70"/>
      <c r="C41" s="66"/>
      <c r="D41" s="67"/>
      <c r="E41" s="70"/>
      <c r="F41" s="66"/>
      <c r="G41" s="66"/>
      <c r="H41" s="67"/>
      <c r="I41" s="70"/>
      <c r="J41" s="67"/>
    </row>
    <row r="42" spans="2:10" ht="26.25" customHeight="1" x14ac:dyDescent="0.2">
      <c r="B42" s="70"/>
      <c r="C42" s="66"/>
      <c r="D42" s="67"/>
      <c r="E42" s="70"/>
      <c r="F42" s="66"/>
      <c r="G42" s="66"/>
      <c r="H42" s="67"/>
      <c r="I42" s="70"/>
      <c r="J42" s="67"/>
    </row>
    <row r="43" spans="2:10" ht="13.5" customHeight="1" x14ac:dyDescent="0.2">
      <c r="B43" s="74"/>
      <c r="C43" s="75"/>
      <c r="D43" s="76"/>
      <c r="E43" s="74"/>
      <c r="F43" s="75"/>
      <c r="G43" s="75"/>
      <c r="H43" s="76"/>
      <c r="I43" s="74"/>
      <c r="J43" s="76"/>
    </row>
    <row r="44" spans="2:10" ht="9.75" customHeight="1" x14ac:dyDescent="0.2"/>
    <row r="45" spans="2:10" ht="13.5" customHeight="1" x14ac:dyDescent="0.2"/>
    <row r="46" spans="2:10" ht="13.5" customHeight="1" x14ac:dyDescent="0.2"/>
    <row r="47" spans="2:10" ht="13.5" customHeight="1" x14ac:dyDescent="0.2"/>
    <row r="48" spans="2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</sheetData>
  <mergeCells count="14">
    <mergeCell ref="C11:J14"/>
    <mergeCell ref="E20:H21"/>
    <mergeCell ref="B16:J18"/>
    <mergeCell ref="B39:D43"/>
    <mergeCell ref="E39:H43"/>
    <mergeCell ref="I39:J43"/>
    <mergeCell ref="E38:H38"/>
    <mergeCell ref="I38:J38"/>
    <mergeCell ref="C33:E33"/>
    <mergeCell ref="G33:I33"/>
    <mergeCell ref="B38:D38"/>
    <mergeCell ref="B37:D37"/>
    <mergeCell ref="E37:H37"/>
    <mergeCell ref="I37:J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F498"/>
  <sheetViews>
    <sheetView rightToLeft="1" tabSelected="1" topLeftCell="A6" zoomScale="70" zoomScaleNormal="70" workbookViewId="0">
      <selection activeCell="C67" sqref="C67"/>
    </sheetView>
  </sheetViews>
  <sheetFormatPr defaultColWidth="14.375" defaultRowHeight="15" customHeight="1" outlineLevelRow="3" x14ac:dyDescent="0.2"/>
  <cols>
    <col min="1" max="4" width="17.75" customWidth="1"/>
    <col min="5" max="5" width="7.375" customWidth="1"/>
    <col min="6" max="6" width="11.125" customWidth="1"/>
    <col min="7" max="7" width="79.875" customWidth="1"/>
    <col min="8" max="8" width="10.75" customWidth="1"/>
    <col min="9" max="9" width="17.875" hidden="1" customWidth="1"/>
    <col min="10" max="10" width="12.375" hidden="1" customWidth="1"/>
    <col min="11" max="11" width="25.25" customWidth="1" collapsed="1"/>
    <col min="12" max="13" width="16.375" customWidth="1"/>
    <col min="14" max="14" width="17.25" customWidth="1"/>
    <col min="15" max="15" width="12.75" customWidth="1"/>
    <col min="16" max="16" width="18.625" customWidth="1"/>
    <col min="17" max="17" width="18.375" customWidth="1"/>
    <col min="18" max="18" width="10.625" customWidth="1"/>
    <col min="19" max="19" width="14.125" customWidth="1"/>
    <col min="20" max="20" width="1.875" customWidth="1"/>
    <col min="21" max="21" width="8.75" customWidth="1"/>
    <col min="22" max="22" width="17" hidden="1" customWidth="1"/>
  </cols>
  <sheetData>
    <row r="1" spans="1:22" ht="37.5" hidden="1" customHeight="1" x14ac:dyDescent="0.2">
      <c r="A1" s="97"/>
      <c r="B1" s="97"/>
      <c r="C1" s="97"/>
      <c r="D1" s="97"/>
      <c r="E1" s="84"/>
      <c r="F1" s="80"/>
      <c r="G1" s="80"/>
      <c r="H1" s="80"/>
      <c r="I1" s="80"/>
      <c r="J1" s="80"/>
      <c r="K1" s="80"/>
      <c r="L1" s="81"/>
      <c r="M1" s="82" t="s">
        <v>9</v>
      </c>
      <c r="N1" s="80"/>
      <c r="O1" s="81"/>
      <c r="P1" s="74"/>
      <c r="Q1" s="75"/>
      <c r="R1" s="75"/>
      <c r="S1" s="76"/>
    </row>
    <row r="2" spans="1:22" ht="34.5" hidden="1" customHeight="1" x14ac:dyDescent="0.2">
      <c r="A2" s="97"/>
      <c r="B2" s="97"/>
      <c r="C2" s="97"/>
      <c r="D2" s="97"/>
      <c r="E2" s="83" t="s">
        <v>10</v>
      </c>
      <c r="F2" s="80"/>
      <c r="G2" s="81"/>
      <c r="H2" s="83" t="s">
        <v>11</v>
      </c>
      <c r="I2" s="80"/>
      <c r="J2" s="80"/>
      <c r="K2" s="80"/>
      <c r="L2" s="81"/>
      <c r="M2" s="83" t="s">
        <v>12</v>
      </c>
      <c r="N2" s="80"/>
      <c r="O2" s="80"/>
      <c r="P2" s="80"/>
      <c r="Q2" s="80"/>
      <c r="R2" s="80"/>
      <c r="S2" s="81"/>
    </row>
    <row r="3" spans="1:22" ht="45" hidden="1" customHeight="1" x14ac:dyDescent="0.2">
      <c r="A3" s="97"/>
      <c r="B3" s="97"/>
      <c r="C3" s="97"/>
      <c r="D3" s="97"/>
      <c r="E3" s="89" t="s">
        <v>13</v>
      </c>
      <c r="F3" s="89" t="s">
        <v>14</v>
      </c>
      <c r="G3" s="89" t="s">
        <v>15</v>
      </c>
      <c r="H3" s="87" t="s">
        <v>16</v>
      </c>
      <c r="I3" s="89" t="s">
        <v>17</v>
      </c>
      <c r="J3" s="87" t="s">
        <v>18</v>
      </c>
      <c r="K3" s="87" t="s">
        <v>19</v>
      </c>
      <c r="L3" s="85" t="s">
        <v>20</v>
      </c>
      <c r="M3" s="85" t="s">
        <v>21</v>
      </c>
      <c r="N3" s="88" t="s">
        <v>22</v>
      </c>
      <c r="O3" s="80"/>
      <c r="P3" s="80"/>
      <c r="Q3" s="88" t="s">
        <v>23</v>
      </c>
      <c r="R3" s="80"/>
      <c r="S3" s="80"/>
      <c r="V3" s="8">
        <v>2389742</v>
      </c>
    </row>
    <row r="4" spans="1:22" ht="39.75" hidden="1" customHeight="1" x14ac:dyDescent="0.2">
      <c r="A4" s="97"/>
      <c r="B4" s="97"/>
      <c r="C4" s="97"/>
      <c r="D4" s="97"/>
      <c r="E4" s="86"/>
      <c r="F4" s="86"/>
      <c r="G4" s="86"/>
      <c r="H4" s="86"/>
      <c r="I4" s="86"/>
      <c r="J4" s="86"/>
      <c r="K4" s="86"/>
      <c r="L4" s="86"/>
      <c r="M4" s="86"/>
      <c r="N4" s="9" t="s">
        <v>24</v>
      </c>
      <c r="O4" s="10" t="s">
        <v>25</v>
      </c>
      <c r="P4" s="11" t="s">
        <v>26</v>
      </c>
      <c r="Q4" s="9" t="s">
        <v>24</v>
      </c>
      <c r="R4" s="10" t="s">
        <v>25</v>
      </c>
      <c r="S4" s="11" t="s">
        <v>26</v>
      </c>
    </row>
    <row r="5" spans="1:22" ht="61.5" hidden="1" customHeight="1" x14ac:dyDescent="0.2">
      <c r="A5" s="97"/>
      <c r="B5" s="97"/>
      <c r="C5" s="97"/>
      <c r="D5" s="97"/>
      <c r="E5" s="96" t="s">
        <v>27</v>
      </c>
      <c r="F5" s="12" t="s">
        <v>27</v>
      </c>
      <c r="G5" s="13" t="s">
        <v>28</v>
      </c>
      <c r="H5" s="14" t="s">
        <v>29</v>
      </c>
      <c r="I5" s="15" t="s">
        <v>29</v>
      </c>
      <c r="J5" s="16" t="s">
        <v>29</v>
      </c>
      <c r="K5" s="16">
        <f>K7+K121+K213+K281+K373+K386+K399+K412+K415+K438</f>
        <v>2253553.5</v>
      </c>
      <c r="L5" s="17" t="s">
        <v>27</v>
      </c>
      <c r="M5" s="17">
        <f>M7+M121+M213+M281+M373+M386+M399+M412+M415+M438</f>
        <v>1.0000000000000002</v>
      </c>
      <c r="N5" s="17"/>
      <c r="O5" s="17"/>
      <c r="P5" s="18"/>
      <c r="Q5" s="17"/>
      <c r="R5" s="17"/>
      <c r="S5" s="19"/>
    </row>
    <row r="6" spans="1:22" s="64" customFormat="1" ht="61.5" customHeight="1" x14ac:dyDescent="0.2">
      <c r="A6" s="129" t="s">
        <v>560</v>
      </c>
      <c r="B6" s="128" t="s">
        <v>561</v>
      </c>
      <c r="C6" s="128" t="s">
        <v>562</v>
      </c>
      <c r="D6" s="128" t="s">
        <v>563</v>
      </c>
      <c r="E6" s="115"/>
      <c r="F6" s="116"/>
      <c r="G6" s="117"/>
      <c r="H6" s="14"/>
      <c r="I6" s="15"/>
      <c r="J6" s="16"/>
      <c r="K6" s="16"/>
      <c r="L6" s="17"/>
      <c r="M6" s="17"/>
      <c r="N6" s="17"/>
      <c r="O6" s="17"/>
      <c r="P6" s="18"/>
      <c r="Q6" s="17"/>
      <c r="R6" s="17"/>
      <c r="S6" s="19" t="s">
        <v>564</v>
      </c>
    </row>
    <row r="7" spans="1:22" ht="66" customHeight="1" x14ac:dyDescent="0.2">
      <c r="A7" s="104">
        <v>0</v>
      </c>
      <c r="B7" s="104">
        <v>0</v>
      </c>
      <c r="C7" s="104">
        <v>0</v>
      </c>
      <c r="D7" s="130">
        <v>1</v>
      </c>
      <c r="E7" s="98">
        <v>1</v>
      </c>
      <c r="F7" s="90">
        <v>1</v>
      </c>
      <c r="G7" s="20" t="s">
        <v>30</v>
      </c>
      <c r="H7" s="21" t="s">
        <v>31</v>
      </c>
      <c r="I7" s="22">
        <v>111402</v>
      </c>
      <c r="J7" s="23">
        <v>4.2</v>
      </c>
      <c r="K7" s="24">
        <f>K8+K21+K34+K41+K54+K67+K80+K87+K94+K101+K108</f>
        <v>331699.90000000002</v>
      </c>
      <c r="L7" s="25" t="s">
        <v>27</v>
      </c>
      <c r="M7" s="26">
        <f>+M8+M21+M34+M41+M54+M67+M80+M87+M94+M101+M108</f>
        <v>0.14718971615273385</v>
      </c>
      <c r="N7" s="26"/>
      <c r="O7" s="26"/>
      <c r="P7" s="27"/>
      <c r="Q7" s="26"/>
      <c r="R7" s="26"/>
      <c r="S7" s="26"/>
    </row>
    <row r="8" spans="1:22" ht="30" customHeight="1" collapsed="1" x14ac:dyDescent="0.2">
      <c r="A8" s="97">
        <v>0</v>
      </c>
      <c r="B8" s="97">
        <v>0</v>
      </c>
      <c r="C8" s="97">
        <v>1</v>
      </c>
      <c r="D8" s="131">
        <v>1</v>
      </c>
      <c r="E8" s="99">
        <v>2</v>
      </c>
      <c r="F8" s="91" t="s">
        <v>32</v>
      </c>
      <c r="G8" s="105" t="s">
        <v>33</v>
      </c>
      <c r="H8" s="106"/>
      <c r="I8" s="106"/>
      <c r="J8" s="107"/>
      <c r="K8" s="28">
        <f>K9+K12+K15+K18</f>
        <v>50595.3</v>
      </c>
      <c r="L8" s="29">
        <f>L9+L12+L15+L18</f>
        <v>1</v>
      </c>
      <c r="M8" s="29">
        <f>M9+M12+M15+M18</f>
        <v>2.2451341847442272E-2</v>
      </c>
      <c r="N8" s="30"/>
      <c r="O8" s="29"/>
      <c r="P8" s="31"/>
      <c r="Q8" s="29"/>
      <c r="R8" s="29"/>
      <c r="S8" s="29"/>
    </row>
    <row r="9" spans="1:22" ht="30" hidden="1" customHeight="1" outlineLevel="1" x14ac:dyDescent="0.2">
      <c r="A9" s="97">
        <v>0</v>
      </c>
      <c r="B9" s="97">
        <v>1</v>
      </c>
      <c r="C9" s="97">
        <v>1</v>
      </c>
      <c r="D9" s="131">
        <v>1</v>
      </c>
      <c r="E9" s="100">
        <v>3</v>
      </c>
      <c r="F9" s="92" t="s">
        <v>34</v>
      </c>
      <c r="G9" s="32" t="s">
        <v>35</v>
      </c>
      <c r="H9" s="33" t="s">
        <v>31</v>
      </c>
      <c r="I9" s="34">
        <v>3240</v>
      </c>
      <c r="J9" s="34">
        <v>4.2</v>
      </c>
      <c r="K9" s="35">
        <f>SUM(K10:K11)</f>
        <v>13608</v>
      </c>
      <c r="L9" s="36">
        <f>SUM(L10:L11)</f>
        <v>0.26895778856929398</v>
      </c>
      <c r="M9" s="36">
        <f>SUM(M10:M11)</f>
        <v>6.0384632537013204E-3</v>
      </c>
      <c r="N9" s="37"/>
      <c r="O9" s="36"/>
      <c r="P9" s="38"/>
      <c r="Q9" s="36"/>
      <c r="R9" s="36"/>
      <c r="S9" s="36"/>
      <c r="T9" s="39"/>
      <c r="U9" s="39"/>
    </row>
    <row r="10" spans="1:22" ht="30" hidden="1" customHeight="1" outlineLevel="2" x14ac:dyDescent="0.2">
      <c r="A10" s="97">
        <v>1</v>
      </c>
      <c r="B10" s="97">
        <v>1</v>
      </c>
      <c r="C10" s="97">
        <v>1</v>
      </c>
      <c r="D10" s="131">
        <v>1</v>
      </c>
      <c r="E10" s="101">
        <v>4</v>
      </c>
      <c r="F10" s="93" t="s">
        <v>36</v>
      </c>
      <c r="G10" s="40" t="s">
        <v>37</v>
      </c>
      <c r="H10" s="41" t="s">
        <v>31</v>
      </c>
      <c r="I10" s="41">
        <v>680.4</v>
      </c>
      <c r="J10" s="42">
        <v>4.2</v>
      </c>
      <c r="K10" s="42">
        <f>ROUND((J10*I10),1)</f>
        <v>2857.7</v>
      </c>
      <c r="L10" s="43">
        <f>K10/K8</f>
        <v>5.6481530893185722E-2</v>
      </c>
      <c r="M10" s="43">
        <f>K10/$K$5</f>
        <v>1.2680861581497842E-3</v>
      </c>
      <c r="N10" s="44"/>
      <c r="O10" s="43"/>
      <c r="P10" s="45"/>
      <c r="Q10" s="43"/>
      <c r="R10" s="43"/>
      <c r="S10" s="43"/>
    </row>
    <row r="11" spans="1:22" ht="30" hidden="1" customHeight="1" outlineLevel="2" x14ac:dyDescent="0.2">
      <c r="A11" s="97">
        <v>2</v>
      </c>
      <c r="B11" s="97">
        <v>1</v>
      </c>
      <c r="C11" s="97">
        <v>1</v>
      </c>
      <c r="D11" s="131">
        <v>1</v>
      </c>
      <c r="E11" s="101">
        <v>5</v>
      </c>
      <c r="F11" s="93" t="s">
        <v>38</v>
      </c>
      <c r="G11" s="40" t="s">
        <v>39</v>
      </c>
      <c r="H11" s="41" t="s">
        <v>31</v>
      </c>
      <c r="I11" s="41">
        <v>2559.6</v>
      </c>
      <c r="J11" s="42">
        <v>4.2</v>
      </c>
      <c r="K11" s="42">
        <f>ROUND((J11*I11),1)</f>
        <v>10750.3</v>
      </c>
      <c r="L11" s="43">
        <f>K11/K8</f>
        <v>0.21247625767610823</v>
      </c>
      <c r="M11" s="43">
        <f>K11/$K$5</f>
        <v>4.7703770955515364E-3</v>
      </c>
      <c r="N11" s="44"/>
      <c r="O11" s="43"/>
      <c r="P11" s="45"/>
      <c r="Q11" s="43"/>
      <c r="R11" s="43"/>
      <c r="S11" s="43"/>
    </row>
    <row r="12" spans="1:22" ht="30" hidden="1" customHeight="1" outlineLevel="1" x14ac:dyDescent="0.2">
      <c r="A12" s="97">
        <v>0</v>
      </c>
      <c r="B12" s="97">
        <v>2</v>
      </c>
      <c r="C12" s="97">
        <v>1</v>
      </c>
      <c r="D12" s="131">
        <v>1</v>
      </c>
      <c r="E12" s="100">
        <v>6</v>
      </c>
      <c r="F12" s="92" t="s">
        <v>40</v>
      </c>
      <c r="G12" s="46" t="s">
        <v>41</v>
      </c>
      <c r="H12" s="33" t="s">
        <v>31</v>
      </c>
      <c r="I12" s="34">
        <v>1390.5</v>
      </c>
      <c r="J12" s="34">
        <v>4.2</v>
      </c>
      <c r="K12" s="35">
        <f>SUM(K13:K14)</f>
        <v>5840.1</v>
      </c>
      <c r="L12" s="36">
        <f>SUM(L13:L14)</f>
        <v>0.11542771759432199</v>
      </c>
      <c r="M12" s="36">
        <f>SUM(M13:M14)</f>
        <v>2.5915071463801505E-3</v>
      </c>
      <c r="N12" s="37"/>
      <c r="O12" s="36"/>
      <c r="P12" s="38"/>
      <c r="Q12" s="36"/>
      <c r="R12" s="36"/>
      <c r="S12" s="36"/>
      <c r="T12" s="39"/>
      <c r="U12" s="39"/>
    </row>
    <row r="13" spans="1:22" ht="30" hidden="1" customHeight="1" outlineLevel="2" x14ac:dyDescent="0.2">
      <c r="A13" s="97">
        <v>1</v>
      </c>
      <c r="B13" s="97">
        <v>2</v>
      </c>
      <c r="C13" s="97">
        <v>1</v>
      </c>
      <c r="D13" s="131">
        <v>1</v>
      </c>
      <c r="E13" s="101">
        <v>7</v>
      </c>
      <c r="F13" s="93" t="s">
        <v>42</v>
      </c>
      <c r="G13" s="40" t="s">
        <v>37</v>
      </c>
      <c r="H13" s="41" t="s">
        <v>31</v>
      </c>
      <c r="I13" s="41">
        <v>292</v>
      </c>
      <c r="J13" s="42">
        <v>4.2</v>
      </c>
      <c r="K13" s="42">
        <f>ROUND((J13*I13),1)</f>
        <v>1226.4000000000001</v>
      </c>
      <c r="L13" s="43">
        <f>K13/K8</f>
        <v>2.4239405636491927E-2</v>
      </c>
      <c r="M13" s="43">
        <f>K13/$K$5</f>
        <v>5.4420718212369937E-4</v>
      </c>
      <c r="N13" s="44"/>
      <c r="O13" s="43"/>
      <c r="P13" s="45"/>
      <c r="Q13" s="43"/>
      <c r="R13" s="43"/>
      <c r="S13" s="43"/>
    </row>
    <row r="14" spans="1:22" ht="30" hidden="1" customHeight="1" outlineLevel="2" x14ac:dyDescent="0.2">
      <c r="A14" s="97">
        <v>2</v>
      </c>
      <c r="B14" s="97">
        <v>2</v>
      </c>
      <c r="C14" s="97">
        <v>1</v>
      </c>
      <c r="D14" s="131">
        <v>1</v>
      </c>
      <c r="E14" s="101">
        <v>8</v>
      </c>
      <c r="F14" s="93" t="s">
        <v>43</v>
      </c>
      <c r="G14" s="40" t="s">
        <v>39</v>
      </c>
      <c r="H14" s="41" t="s">
        <v>31</v>
      </c>
      <c r="I14" s="41">
        <v>1098.5</v>
      </c>
      <c r="J14" s="42">
        <v>4.2</v>
      </c>
      <c r="K14" s="42">
        <f>ROUND((J14*I14),1)</f>
        <v>4613.7</v>
      </c>
      <c r="L14" s="43">
        <f>K14/K8</f>
        <v>9.1188311957830059E-2</v>
      </c>
      <c r="M14" s="43">
        <f>K14/$K$5</f>
        <v>2.047299964256451E-3</v>
      </c>
      <c r="N14" s="44"/>
      <c r="O14" s="43"/>
      <c r="P14" s="45"/>
      <c r="Q14" s="43"/>
      <c r="R14" s="43"/>
      <c r="S14" s="43"/>
    </row>
    <row r="15" spans="1:22" ht="30" hidden="1" customHeight="1" outlineLevel="1" x14ac:dyDescent="0.2">
      <c r="A15" s="97">
        <v>0</v>
      </c>
      <c r="B15" s="97">
        <v>3</v>
      </c>
      <c r="C15" s="97">
        <v>1</v>
      </c>
      <c r="D15" s="131">
        <v>1</v>
      </c>
      <c r="E15" s="100">
        <v>9</v>
      </c>
      <c r="F15" s="92" t="s">
        <v>44</v>
      </c>
      <c r="G15" s="32" t="s">
        <v>45</v>
      </c>
      <c r="H15" s="33" t="s">
        <v>31</v>
      </c>
      <c r="I15" s="34">
        <v>2856</v>
      </c>
      <c r="J15" s="34">
        <v>4.2</v>
      </c>
      <c r="K15" s="35">
        <f>SUM(K16:K17)</f>
        <v>11995.2</v>
      </c>
      <c r="L15" s="36">
        <f>SUM(L16:L17)</f>
        <v>0.23708130992404433</v>
      </c>
      <c r="M15" s="36">
        <f>SUM(M16:M17)</f>
        <v>5.3227935347441276E-3</v>
      </c>
      <c r="N15" s="37"/>
      <c r="O15" s="36"/>
      <c r="P15" s="38"/>
      <c r="Q15" s="36"/>
      <c r="R15" s="36"/>
      <c r="S15" s="36"/>
      <c r="T15" s="39"/>
      <c r="U15" s="39"/>
    </row>
    <row r="16" spans="1:22" ht="30" hidden="1" customHeight="1" outlineLevel="2" x14ac:dyDescent="0.2">
      <c r="A16" s="97">
        <v>1</v>
      </c>
      <c r="B16" s="97">
        <v>3</v>
      </c>
      <c r="C16" s="97">
        <v>1</v>
      </c>
      <c r="D16" s="131">
        <v>1</v>
      </c>
      <c r="E16" s="101">
        <v>10</v>
      </c>
      <c r="F16" s="93" t="s">
        <v>46</v>
      </c>
      <c r="G16" s="40" t="s">
        <v>37</v>
      </c>
      <c r="H16" s="41" t="s">
        <v>31</v>
      </c>
      <c r="I16" s="41">
        <v>1428</v>
      </c>
      <c r="J16" s="42">
        <v>4.2</v>
      </c>
      <c r="K16" s="42">
        <f>ROUND((J16*I16),1)</f>
        <v>5997.6</v>
      </c>
      <c r="L16" s="43">
        <f>K16/K8</f>
        <v>0.11854065496202217</v>
      </c>
      <c r="M16" s="43">
        <f>K16/$K$5</f>
        <v>2.6613967673720638E-3</v>
      </c>
      <c r="N16" s="44"/>
      <c r="O16" s="43"/>
      <c r="P16" s="45"/>
      <c r="Q16" s="43"/>
      <c r="R16" s="43"/>
      <c r="S16" s="43"/>
    </row>
    <row r="17" spans="1:21" ht="30" hidden="1" customHeight="1" outlineLevel="2" x14ac:dyDescent="0.2">
      <c r="A17" s="97">
        <v>2</v>
      </c>
      <c r="B17" s="97">
        <v>3</v>
      </c>
      <c r="C17" s="97">
        <v>1</v>
      </c>
      <c r="D17" s="131">
        <v>1</v>
      </c>
      <c r="E17" s="101">
        <v>11</v>
      </c>
      <c r="F17" s="93" t="s">
        <v>47</v>
      </c>
      <c r="G17" s="40" t="s">
        <v>39</v>
      </c>
      <c r="H17" s="41" t="s">
        <v>31</v>
      </c>
      <c r="I17" s="41">
        <v>1428</v>
      </c>
      <c r="J17" s="42">
        <v>4.2</v>
      </c>
      <c r="K17" s="42">
        <f>ROUND((J17*I17),1)</f>
        <v>5997.6</v>
      </c>
      <c r="L17" s="43">
        <f>K17/K8</f>
        <v>0.11854065496202217</v>
      </c>
      <c r="M17" s="43">
        <f>K17/$K$5</f>
        <v>2.6613967673720638E-3</v>
      </c>
      <c r="N17" s="44"/>
      <c r="O17" s="43"/>
      <c r="P17" s="45"/>
      <c r="Q17" s="43"/>
      <c r="R17" s="43"/>
      <c r="S17" s="43"/>
    </row>
    <row r="18" spans="1:21" ht="30" hidden="1" customHeight="1" outlineLevel="1" x14ac:dyDescent="0.2">
      <c r="A18" s="97">
        <v>0</v>
      </c>
      <c r="B18" s="97">
        <v>4</v>
      </c>
      <c r="C18" s="97">
        <v>1</v>
      </c>
      <c r="D18" s="131">
        <v>1</v>
      </c>
      <c r="E18" s="100">
        <v>12</v>
      </c>
      <c r="F18" s="92" t="s">
        <v>48</v>
      </c>
      <c r="G18" s="32" t="s">
        <v>49</v>
      </c>
      <c r="H18" s="33" t="s">
        <v>31</v>
      </c>
      <c r="I18" s="34">
        <v>4560</v>
      </c>
      <c r="J18" s="34">
        <v>4.2</v>
      </c>
      <c r="K18" s="35">
        <f>SUM(K19:K20)</f>
        <v>19152</v>
      </c>
      <c r="L18" s="36">
        <f>SUM(L19:L20)</f>
        <v>0.3785331839123397</v>
      </c>
      <c r="M18" s="36">
        <f>SUM(M19:M20)</f>
        <v>8.4985779126166734E-3</v>
      </c>
      <c r="N18" s="37"/>
      <c r="O18" s="36"/>
      <c r="P18" s="38"/>
      <c r="Q18" s="36"/>
      <c r="R18" s="36"/>
      <c r="S18" s="36"/>
      <c r="T18" s="39"/>
      <c r="U18" s="39"/>
    </row>
    <row r="19" spans="1:21" ht="34.5" hidden="1" customHeight="1" outlineLevel="2" x14ac:dyDescent="0.2">
      <c r="A19" s="97">
        <v>1</v>
      </c>
      <c r="B19" s="97">
        <v>4</v>
      </c>
      <c r="C19" s="97">
        <v>1</v>
      </c>
      <c r="D19" s="131">
        <v>1</v>
      </c>
      <c r="E19" s="101">
        <v>13</v>
      </c>
      <c r="F19" s="93" t="s">
        <v>50</v>
      </c>
      <c r="G19" s="40" t="s">
        <v>37</v>
      </c>
      <c r="H19" s="41" t="s">
        <v>31</v>
      </c>
      <c r="I19" s="41">
        <v>957.6</v>
      </c>
      <c r="J19" s="42">
        <v>4.2</v>
      </c>
      <c r="K19" s="42">
        <f>ROUND((J19*I19),1)</f>
        <v>4021.9</v>
      </c>
      <c r="L19" s="43">
        <f>K19/K8</f>
        <v>7.9491573327957338E-2</v>
      </c>
      <c r="M19" s="43">
        <f>K19/$K$5</f>
        <v>1.7846924867769946E-3</v>
      </c>
      <c r="N19" s="44"/>
      <c r="O19" s="43"/>
      <c r="P19" s="45"/>
      <c r="Q19" s="43"/>
      <c r="R19" s="43"/>
      <c r="S19" s="43"/>
    </row>
    <row r="20" spans="1:21" ht="34.5" hidden="1" customHeight="1" outlineLevel="2" x14ac:dyDescent="0.2">
      <c r="A20" s="97">
        <v>2</v>
      </c>
      <c r="B20" s="97">
        <v>4</v>
      </c>
      <c r="C20" s="97">
        <v>1</v>
      </c>
      <c r="D20" s="131">
        <v>1</v>
      </c>
      <c r="E20" s="101">
        <v>14</v>
      </c>
      <c r="F20" s="93" t="s">
        <v>51</v>
      </c>
      <c r="G20" s="47" t="s">
        <v>39</v>
      </c>
      <c r="H20" s="48" t="s">
        <v>31</v>
      </c>
      <c r="I20" s="48">
        <v>3602.4</v>
      </c>
      <c r="J20" s="49">
        <v>4.2</v>
      </c>
      <c r="K20" s="49">
        <f>ROUND((J20*I20),1)</f>
        <v>15130.1</v>
      </c>
      <c r="L20" s="50">
        <f>K20/K8</f>
        <v>0.29904161058438233</v>
      </c>
      <c r="M20" s="50">
        <f>K20/$K$5</f>
        <v>6.7138854258396797E-3</v>
      </c>
      <c r="N20" s="44"/>
      <c r="O20" s="43"/>
      <c r="P20" s="45"/>
      <c r="Q20" s="43"/>
      <c r="R20" s="43"/>
      <c r="S20" s="43"/>
    </row>
    <row r="21" spans="1:21" ht="30" customHeight="1" collapsed="1" x14ac:dyDescent="0.2">
      <c r="A21" s="97">
        <v>0</v>
      </c>
      <c r="B21" s="97">
        <v>0</v>
      </c>
      <c r="C21" s="97">
        <v>2</v>
      </c>
      <c r="D21" s="131">
        <v>1</v>
      </c>
      <c r="E21" s="99">
        <v>15</v>
      </c>
      <c r="F21" s="91" t="s">
        <v>52</v>
      </c>
      <c r="G21" s="105" t="s">
        <v>53</v>
      </c>
      <c r="H21" s="106"/>
      <c r="I21" s="106"/>
      <c r="J21" s="107"/>
      <c r="K21" s="28">
        <f>K22+K25+K28+K31</f>
        <v>16110.8</v>
      </c>
      <c r="L21" s="29">
        <f>L22+L25+L28+L31</f>
        <v>1</v>
      </c>
      <c r="M21" s="29">
        <f>M22+M25+M28+M31</f>
        <v>7.1490647992159938E-3</v>
      </c>
      <c r="N21" s="30"/>
      <c r="O21" s="29"/>
      <c r="P21" s="31"/>
      <c r="Q21" s="29"/>
      <c r="R21" s="29"/>
      <c r="S21" s="29"/>
    </row>
    <row r="22" spans="1:21" ht="30" hidden="1" customHeight="1" outlineLevel="1" x14ac:dyDescent="0.2">
      <c r="A22" s="97">
        <v>0</v>
      </c>
      <c r="B22" s="97">
        <v>1</v>
      </c>
      <c r="C22" s="97">
        <v>2</v>
      </c>
      <c r="D22" s="131">
        <v>1</v>
      </c>
      <c r="E22" s="100">
        <v>16</v>
      </c>
      <c r="F22" s="92" t="s">
        <v>54</v>
      </c>
      <c r="G22" s="32" t="s">
        <v>35</v>
      </c>
      <c r="H22" s="33" t="s">
        <v>31</v>
      </c>
      <c r="I22" s="34">
        <v>1190.4000000000001</v>
      </c>
      <c r="J22" s="34">
        <v>4.2</v>
      </c>
      <c r="K22" s="35">
        <f>SUM(K23:K24)</f>
        <v>4999.6000000000004</v>
      </c>
      <c r="L22" s="36">
        <f>SUM(L23:L24)</f>
        <v>0.31032599250192422</v>
      </c>
      <c r="M22" s="36">
        <f>SUM(M23:M24)</f>
        <v>2.2185406292772728E-3</v>
      </c>
      <c r="N22" s="37"/>
      <c r="O22" s="36"/>
      <c r="P22" s="38"/>
      <c r="Q22" s="36"/>
      <c r="R22" s="36"/>
      <c r="S22" s="36"/>
      <c r="T22" s="39"/>
      <c r="U22" s="39"/>
    </row>
    <row r="23" spans="1:21" ht="30" hidden="1" customHeight="1" outlineLevel="2" x14ac:dyDescent="0.2">
      <c r="A23" s="97">
        <v>1</v>
      </c>
      <c r="B23" s="97">
        <v>1</v>
      </c>
      <c r="C23" s="97">
        <v>2</v>
      </c>
      <c r="D23" s="131">
        <v>1</v>
      </c>
      <c r="E23" s="101">
        <v>17</v>
      </c>
      <c r="F23" s="93" t="s">
        <v>55</v>
      </c>
      <c r="G23" s="40" t="s">
        <v>37</v>
      </c>
      <c r="H23" s="41" t="s">
        <v>31</v>
      </c>
      <c r="I23" s="41">
        <f>ROUND((I22*0.5),2)</f>
        <v>595.20000000000005</v>
      </c>
      <c r="J23" s="42">
        <v>4.2</v>
      </c>
      <c r="K23" s="42">
        <f>ROUND((J23*I23),1)</f>
        <v>2499.8000000000002</v>
      </c>
      <c r="L23" s="43">
        <f>K23/K21</f>
        <v>0.15516299625096211</v>
      </c>
      <c r="M23" s="43">
        <f>K23/$K$5</f>
        <v>1.1092703146386364E-3</v>
      </c>
      <c r="N23" s="44"/>
      <c r="O23" s="43"/>
      <c r="P23" s="45"/>
      <c r="Q23" s="43"/>
      <c r="R23" s="43"/>
      <c r="S23" s="43"/>
    </row>
    <row r="24" spans="1:21" ht="30" hidden="1" customHeight="1" outlineLevel="2" x14ac:dyDescent="0.2">
      <c r="A24" s="97">
        <v>2</v>
      </c>
      <c r="B24" s="97">
        <v>1</v>
      </c>
      <c r="C24" s="97">
        <v>2</v>
      </c>
      <c r="D24" s="131">
        <v>1</v>
      </c>
      <c r="E24" s="101">
        <v>18</v>
      </c>
      <c r="F24" s="93" t="s">
        <v>56</v>
      </c>
      <c r="G24" s="40" t="s">
        <v>39</v>
      </c>
      <c r="H24" s="41" t="s">
        <v>31</v>
      </c>
      <c r="I24" s="41">
        <f>ROUND((I22*0.5),2)</f>
        <v>595.20000000000005</v>
      </c>
      <c r="J24" s="42">
        <v>4.2</v>
      </c>
      <c r="K24" s="42">
        <f>ROUND((J24*I24),1)</f>
        <v>2499.8000000000002</v>
      </c>
      <c r="L24" s="43">
        <f>K24/K21</f>
        <v>0.15516299625096211</v>
      </c>
      <c r="M24" s="43">
        <f>K24/$K$5</f>
        <v>1.1092703146386364E-3</v>
      </c>
      <c r="N24" s="44"/>
      <c r="O24" s="43"/>
      <c r="P24" s="45"/>
      <c r="Q24" s="43"/>
      <c r="R24" s="43"/>
      <c r="S24" s="43"/>
    </row>
    <row r="25" spans="1:21" ht="30" hidden="1" customHeight="1" outlineLevel="1" x14ac:dyDescent="0.2">
      <c r="A25" s="97">
        <v>0</v>
      </c>
      <c r="B25" s="97">
        <v>2</v>
      </c>
      <c r="C25" s="97">
        <v>2</v>
      </c>
      <c r="D25" s="131">
        <v>1</v>
      </c>
      <c r="E25" s="100">
        <v>19</v>
      </c>
      <c r="F25" s="92" t="s">
        <v>57</v>
      </c>
      <c r="G25" s="46" t="s">
        <v>41</v>
      </c>
      <c r="H25" s="33" t="s">
        <v>31</v>
      </c>
      <c r="I25" s="34">
        <v>567</v>
      </c>
      <c r="J25" s="34">
        <v>4.2</v>
      </c>
      <c r="K25" s="35">
        <f>SUM(K26:K27)</f>
        <v>2381.4</v>
      </c>
      <c r="L25" s="36">
        <f>SUM(L26:L27)</f>
        <v>0.14781388881992205</v>
      </c>
      <c r="M25" s="36">
        <f>SUM(M26:M27)</f>
        <v>1.0567310693977313E-3</v>
      </c>
      <c r="N25" s="37"/>
      <c r="O25" s="36"/>
      <c r="P25" s="38"/>
      <c r="Q25" s="36"/>
      <c r="R25" s="36"/>
      <c r="S25" s="36"/>
      <c r="T25" s="39"/>
      <c r="U25" s="39"/>
    </row>
    <row r="26" spans="1:21" ht="30" hidden="1" customHeight="1" outlineLevel="2" x14ac:dyDescent="0.2">
      <c r="A26" s="97">
        <v>1</v>
      </c>
      <c r="B26" s="97">
        <v>2</v>
      </c>
      <c r="C26" s="97">
        <v>2</v>
      </c>
      <c r="D26" s="131">
        <v>1</v>
      </c>
      <c r="E26" s="101">
        <v>20</v>
      </c>
      <c r="F26" s="93" t="s">
        <v>58</v>
      </c>
      <c r="G26" s="40" t="s">
        <v>37</v>
      </c>
      <c r="H26" s="41" t="s">
        <v>31</v>
      </c>
      <c r="I26" s="41">
        <f>ROUND((I25*0.5),2)</f>
        <v>283.5</v>
      </c>
      <c r="J26" s="42">
        <v>4.2</v>
      </c>
      <c r="K26" s="42">
        <f>ROUND((J26*I26),1)</f>
        <v>1190.7</v>
      </c>
      <c r="L26" s="43">
        <f>K26/K21</f>
        <v>7.3906944409961026E-2</v>
      </c>
      <c r="M26" s="43">
        <f>K26/$K$5</f>
        <v>5.2836553469886563E-4</v>
      </c>
      <c r="N26" s="44"/>
      <c r="O26" s="43"/>
      <c r="P26" s="45"/>
      <c r="Q26" s="43"/>
      <c r="R26" s="43"/>
      <c r="S26" s="43"/>
    </row>
    <row r="27" spans="1:21" ht="30" hidden="1" customHeight="1" outlineLevel="2" x14ac:dyDescent="0.2">
      <c r="A27" s="97">
        <v>2</v>
      </c>
      <c r="B27" s="97">
        <v>2</v>
      </c>
      <c r="C27" s="97">
        <v>2</v>
      </c>
      <c r="D27" s="131">
        <v>1</v>
      </c>
      <c r="E27" s="101">
        <v>21</v>
      </c>
      <c r="F27" s="93" t="s">
        <v>59</v>
      </c>
      <c r="G27" s="40" t="s">
        <v>39</v>
      </c>
      <c r="H27" s="41" t="s">
        <v>31</v>
      </c>
      <c r="I27" s="41">
        <f>ROUND((I25*0.5),2)</f>
        <v>283.5</v>
      </c>
      <c r="J27" s="42">
        <v>4.2</v>
      </c>
      <c r="K27" s="42">
        <f>ROUND((J27*I27),1)</f>
        <v>1190.7</v>
      </c>
      <c r="L27" s="43">
        <f>K27/K21</f>
        <v>7.3906944409961026E-2</v>
      </c>
      <c r="M27" s="43">
        <f>K27/$K$5</f>
        <v>5.2836553469886563E-4</v>
      </c>
      <c r="N27" s="44"/>
      <c r="O27" s="43"/>
      <c r="P27" s="45"/>
      <c r="Q27" s="43"/>
      <c r="R27" s="43"/>
      <c r="S27" s="43"/>
    </row>
    <row r="28" spans="1:21" ht="30" hidden="1" customHeight="1" outlineLevel="1" x14ac:dyDescent="0.2">
      <c r="A28" s="97">
        <v>0</v>
      </c>
      <c r="B28" s="97">
        <v>3</v>
      </c>
      <c r="C28" s="97">
        <v>2</v>
      </c>
      <c r="D28" s="131">
        <v>1</v>
      </c>
      <c r="E28" s="100">
        <v>22</v>
      </c>
      <c r="F28" s="92" t="s">
        <v>60</v>
      </c>
      <c r="G28" s="32" t="s">
        <v>45</v>
      </c>
      <c r="H28" s="33" t="s">
        <v>31</v>
      </c>
      <c r="I28" s="34">
        <v>340</v>
      </c>
      <c r="J28" s="34">
        <v>4.2</v>
      </c>
      <c r="K28" s="35">
        <f>SUM(K29:K30)</f>
        <v>1428</v>
      </c>
      <c r="L28" s="36">
        <f>SUM(L29:L30)</f>
        <v>8.8636194354097878E-2</v>
      </c>
      <c r="M28" s="36">
        <f>SUM(M29:M30)</f>
        <v>6.3366589699334847E-4</v>
      </c>
      <c r="N28" s="37"/>
      <c r="O28" s="36"/>
      <c r="P28" s="38"/>
      <c r="Q28" s="36"/>
      <c r="R28" s="36"/>
      <c r="S28" s="36"/>
      <c r="T28" s="39"/>
      <c r="U28" s="39"/>
    </row>
    <row r="29" spans="1:21" ht="30" hidden="1" customHeight="1" outlineLevel="2" x14ac:dyDescent="0.2">
      <c r="A29" s="97">
        <v>1</v>
      </c>
      <c r="B29" s="97">
        <v>3</v>
      </c>
      <c r="C29" s="97">
        <v>2</v>
      </c>
      <c r="D29" s="131">
        <v>1</v>
      </c>
      <c r="E29" s="101">
        <v>23</v>
      </c>
      <c r="F29" s="93" t="s">
        <v>61</v>
      </c>
      <c r="G29" s="40" t="s">
        <v>37</v>
      </c>
      <c r="H29" s="41" t="s">
        <v>31</v>
      </c>
      <c r="I29" s="41">
        <f>ROUND((I28*0.5),2)</f>
        <v>170</v>
      </c>
      <c r="J29" s="42">
        <v>4.2</v>
      </c>
      <c r="K29" s="42">
        <f>ROUND((J29*I29),1)</f>
        <v>714</v>
      </c>
      <c r="L29" s="43">
        <f>K29/K21</f>
        <v>4.4318097177048939E-2</v>
      </c>
      <c r="M29" s="43">
        <f>K29/$K$5</f>
        <v>3.1683294849667423E-4</v>
      </c>
      <c r="N29" s="44"/>
      <c r="O29" s="43"/>
      <c r="P29" s="45"/>
      <c r="Q29" s="43"/>
      <c r="R29" s="43"/>
      <c r="S29" s="43"/>
    </row>
    <row r="30" spans="1:21" ht="30" hidden="1" customHeight="1" outlineLevel="2" x14ac:dyDescent="0.2">
      <c r="A30" s="97">
        <v>2</v>
      </c>
      <c r="B30" s="97">
        <v>3</v>
      </c>
      <c r="C30" s="97">
        <v>2</v>
      </c>
      <c r="D30" s="131">
        <v>1</v>
      </c>
      <c r="E30" s="101">
        <v>24</v>
      </c>
      <c r="F30" s="93" t="s">
        <v>62</v>
      </c>
      <c r="G30" s="40" t="s">
        <v>39</v>
      </c>
      <c r="H30" s="41" t="s">
        <v>31</v>
      </c>
      <c r="I30" s="41">
        <f>ROUND((I28*0.5),2)</f>
        <v>170</v>
      </c>
      <c r="J30" s="42">
        <v>4.2</v>
      </c>
      <c r="K30" s="42">
        <f>ROUND((J30*I30),1)</f>
        <v>714</v>
      </c>
      <c r="L30" s="43">
        <f>K30/K21</f>
        <v>4.4318097177048939E-2</v>
      </c>
      <c r="M30" s="43">
        <f>K30/$K$5</f>
        <v>3.1683294849667423E-4</v>
      </c>
      <c r="N30" s="44"/>
      <c r="O30" s="43"/>
      <c r="P30" s="45"/>
      <c r="Q30" s="43"/>
      <c r="R30" s="43"/>
      <c r="S30" s="43"/>
    </row>
    <row r="31" spans="1:21" ht="30" hidden="1" customHeight="1" outlineLevel="1" x14ac:dyDescent="0.2">
      <c r="A31" s="97">
        <v>0</v>
      </c>
      <c r="B31" s="97">
        <v>4</v>
      </c>
      <c r="C31" s="97">
        <v>2</v>
      </c>
      <c r="D31" s="131">
        <v>1</v>
      </c>
      <c r="E31" s="100">
        <v>25</v>
      </c>
      <c r="F31" s="92" t="s">
        <v>63</v>
      </c>
      <c r="G31" s="32" t="s">
        <v>49</v>
      </c>
      <c r="H31" s="33" t="s">
        <v>31</v>
      </c>
      <c r="I31" s="34">
        <v>1738.5</v>
      </c>
      <c r="J31" s="34">
        <v>4.2</v>
      </c>
      <c r="K31" s="35">
        <f>SUM(K32:K33)</f>
        <v>7301.8</v>
      </c>
      <c r="L31" s="36">
        <f>SUM(L32:L33)</f>
        <v>0.45322392432405595</v>
      </c>
      <c r="M31" s="36">
        <f>SUM(M32:M33)</f>
        <v>3.2401272035476416E-3</v>
      </c>
      <c r="N31" s="37"/>
      <c r="O31" s="36"/>
      <c r="P31" s="38"/>
      <c r="Q31" s="36"/>
      <c r="R31" s="36"/>
      <c r="S31" s="36"/>
      <c r="T31" s="39"/>
      <c r="U31" s="39"/>
    </row>
    <row r="32" spans="1:21" ht="34.5" hidden="1" customHeight="1" outlineLevel="2" x14ac:dyDescent="0.2">
      <c r="A32" s="97">
        <v>1</v>
      </c>
      <c r="B32" s="97">
        <v>4</v>
      </c>
      <c r="C32" s="97">
        <v>2</v>
      </c>
      <c r="D32" s="131">
        <v>1</v>
      </c>
      <c r="E32" s="101">
        <v>26</v>
      </c>
      <c r="F32" s="93" t="s">
        <v>64</v>
      </c>
      <c r="G32" s="40" t="s">
        <v>37</v>
      </c>
      <c r="H32" s="41" t="s">
        <v>31</v>
      </c>
      <c r="I32" s="41">
        <f>ROUND((I31*0.5),2)</f>
        <v>869.25</v>
      </c>
      <c r="J32" s="42">
        <v>4.2</v>
      </c>
      <c r="K32" s="42">
        <f>ROUND((J32*I32),1)</f>
        <v>3650.9</v>
      </c>
      <c r="L32" s="43">
        <f>K32/K21</f>
        <v>0.22661196216202797</v>
      </c>
      <c r="M32" s="43">
        <f>K32/$K$5</f>
        <v>1.6200636017738208E-3</v>
      </c>
      <c r="N32" s="44"/>
      <c r="O32" s="43"/>
      <c r="P32" s="45"/>
      <c r="Q32" s="43"/>
      <c r="R32" s="43"/>
      <c r="S32" s="43"/>
    </row>
    <row r="33" spans="1:21" ht="34.5" hidden="1" customHeight="1" outlineLevel="2" x14ac:dyDescent="0.2">
      <c r="A33" s="97">
        <v>2</v>
      </c>
      <c r="B33" s="97">
        <v>4</v>
      </c>
      <c r="C33" s="97">
        <v>2</v>
      </c>
      <c r="D33" s="131">
        <v>1</v>
      </c>
      <c r="E33" s="101">
        <v>37</v>
      </c>
      <c r="F33" s="93" t="s">
        <v>65</v>
      </c>
      <c r="G33" s="47" t="s">
        <v>39</v>
      </c>
      <c r="H33" s="48" t="s">
        <v>31</v>
      </c>
      <c r="I33" s="48">
        <f>ROUND((I31*0.5),2)</f>
        <v>869.25</v>
      </c>
      <c r="J33" s="49">
        <v>4.2</v>
      </c>
      <c r="K33" s="42">
        <f>ROUND((J33*I33),1)</f>
        <v>3650.9</v>
      </c>
      <c r="L33" s="50">
        <f>K33/K21</f>
        <v>0.22661196216202797</v>
      </c>
      <c r="M33" s="50">
        <f>K33/$K$5</f>
        <v>1.6200636017738208E-3</v>
      </c>
      <c r="N33" s="44"/>
      <c r="O33" s="43"/>
      <c r="P33" s="45"/>
      <c r="Q33" s="43"/>
      <c r="R33" s="43"/>
      <c r="S33" s="43"/>
    </row>
    <row r="34" spans="1:21" ht="30" customHeight="1" collapsed="1" x14ac:dyDescent="0.2">
      <c r="A34" s="97">
        <v>0</v>
      </c>
      <c r="B34" s="97">
        <v>0</v>
      </c>
      <c r="C34" s="97">
        <v>3</v>
      </c>
      <c r="D34" s="131">
        <v>1</v>
      </c>
      <c r="E34" s="99">
        <v>38</v>
      </c>
      <c r="F34" s="91" t="s">
        <v>66</v>
      </c>
      <c r="G34" s="105" t="s">
        <v>67</v>
      </c>
      <c r="H34" s="106"/>
      <c r="I34" s="106"/>
      <c r="J34" s="107"/>
      <c r="K34" s="28">
        <f>+K35+K38</f>
        <v>11977.099999999999</v>
      </c>
      <c r="L34" s="29">
        <f>L35+L38</f>
        <v>1</v>
      </c>
      <c r="M34" s="29">
        <f>M35+M38</f>
        <v>5.3147617751253739E-3</v>
      </c>
      <c r="N34" s="30"/>
      <c r="O34" s="29"/>
      <c r="P34" s="31"/>
      <c r="Q34" s="29"/>
      <c r="R34" s="29"/>
      <c r="S34" s="29"/>
    </row>
    <row r="35" spans="1:21" ht="30" hidden="1" customHeight="1" outlineLevel="1" x14ac:dyDescent="0.2">
      <c r="A35" s="97">
        <v>0</v>
      </c>
      <c r="B35" s="97">
        <v>1</v>
      </c>
      <c r="C35" s="97">
        <v>3</v>
      </c>
      <c r="D35" s="131">
        <v>1</v>
      </c>
      <c r="E35" s="100">
        <v>39</v>
      </c>
      <c r="F35" s="92" t="s">
        <v>68</v>
      </c>
      <c r="G35" s="32" t="s">
        <v>69</v>
      </c>
      <c r="H35" s="33" t="s">
        <v>31</v>
      </c>
      <c r="I35" s="34">
        <v>1113.2</v>
      </c>
      <c r="J35" s="34">
        <v>4.2</v>
      </c>
      <c r="K35" s="35">
        <f>SUM(K36:K37)</f>
        <v>4675.3999999999996</v>
      </c>
      <c r="L35" s="36">
        <f>SUM(L36:L37)</f>
        <v>0.39036160673284859</v>
      </c>
      <c r="M35" s="36">
        <f>SUM(M36:M37)</f>
        <v>2.074678945940267E-3</v>
      </c>
      <c r="N35" s="37"/>
      <c r="O35" s="36"/>
      <c r="P35" s="38"/>
      <c r="Q35" s="36"/>
      <c r="R35" s="36"/>
      <c r="S35" s="36"/>
      <c r="T35" s="39"/>
      <c r="U35" s="39"/>
    </row>
    <row r="36" spans="1:21" ht="30" hidden="1" customHeight="1" outlineLevel="2" x14ac:dyDescent="0.2">
      <c r="A36" s="97">
        <v>1</v>
      </c>
      <c r="B36" s="97">
        <v>1</v>
      </c>
      <c r="C36" s="97">
        <v>3</v>
      </c>
      <c r="D36" s="131">
        <v>1</v>
      </c>
      <c r="E36" s="101">
        <v>22</v>
      </c>
      <c r="F36" s="93" t="s">
        <v>70</v>
      </c>
      <c r="G36" s="40" t="s">
        <v>37</v>
      </c>
      <c r="H36" s="41" t="s">
        <v>31</v>
      </c>
      <c r="I36" s="41">
        <f>ROUND((I35*0.3),2)</f>
        <v>333.96</v>
      </c>
      <c r="J36" s="42">
        <v>4.2</v>
      </c>
      <c r="K36" s="42">
        <f>ROUND((J36*I36),1)</f>
        <v>1402.6</v>
      </c>
      <c r="L36" s="43">
        <f>K36/K34</f>
        <v>0.11710681216655118</v>
      </c>
      <c r="M36" s="43">
        <f>K36/$K$5</f>
        <v>6.2239480890957319E-4</v>
      </c>
      <c r="N36" s="44"/>
      <c r="O36" s="43"/>
      <c r="P36" s="45"/>
      <c r="Q36" s="43"/>
      <c r="R36" s="43"/>
      <c r="S36" s="43"/>
    </row>
    <row r="37" spans="1:21" ht="30" hidden="1" customHeight="1" outlineLevel="2" x14ac:dyDescent="0.2">
      <c r="A37" s="97">
        <v>2</v>
      </c>
      <c r="B37" s="97">
        <v>1</v>
      </c>
      <c r="C37" s="97">
        <v>3</v>
      </c>
      <c r="D37" s="131">
        <v>1</v>
      </c>
      <c r="E37" s="101">
        <v>22</v>
      </c>
      <c r="F37" s="93" t="s">
        <v>71</v>
      </c>
      <c r="G37" s="40" t="s">
        <v>39</v>
      </c>
      <c r="H37" s="41" t="s">
        <v>31</v>
      </c>
      <c r="I37" s="41">
        <f>ROUND((I35*0.7),2)</f>
        <v>779.24</v>
      </c>
      <c r="J37" s="42">
        <v>4.2</v>
      </c>
      <c r="K37" s="42">
        <f>ROUND((J37*I37),1)</f>
        <v>3272.8</v>
      </c>
      <c r="L37" s="43">
        <f>K37/K34</f>
        <v>0.27325479456629742</v>
      </c>
      <c r="M37" s="43">
        <f>K37/$K$5</f>
        <v>1.452284137030694E-3</v>
      </c>
      <c r="N37" s="44"/>
      <c r="O37" s="43"/>
      <c r="P37" s="45"/>
      <c r="Q37" s="43"/>
      <c r="R37" s="43"/>
      <c r="S37" s="43"/>
    </row>
    <row r="38" spans="1:21" ht="30" hidden="1" customHeight="1" outlineLevel="1" x14ac:dyDescent="0.2">
      <c r="A38" s="97">
        <v>0</v>
      </c>
      <c r="B38" s="97">
        <v>2</v>
      </c>
      <c r="C38" s="97">
        <v>3</v>
      </c>
      <c r="D38" s="131">
        <v>1</v>
      </c>
      <c r="E38" s="100">
        <v>23</v>
      </c>
      <c r="F38" s="92" t="s">
        <v>72</v>
      </c>
      <c r="G38" s="32" t="s">
        <v>73</v>
      </c>
      <c r="H38" s="33" t="s">
        <v>31</v>
      </c>
      <c r="I38" s="34">
        <v>1738.5</v>
      </c>
      <c r="J38" s="34">
        <v>4.2</v>
      </c>
      <c r="K38" s="35">
        <f>SUM(K39:K40)</f>
        <v>7301.7</v>
      </c>
      <c r="L38" s="36">
        <f>SUM(L39:L40)</f>
        <v>0.60963839326715152</v>
      </c>
      <c r="M38" s="36">
        <f>SUM(M39:M40)</f>
        <v>3.2400828291851069E-3</v>
      </c>
      <c r="N38" s="37"/>
      <c r="O38" s="36"/>
      <c r="P38" s="38"/>
      <c r="Q38" s="36"/>
      <c r="R38" s="36"/>
      <c r="S38" s="36"/>
      <c r="T38" s="39"/>
      <c r="U38" s="39"/>
    </row>
    <row r="39" spans="1:21" ht="34.5" hidden="1" customHeight="1" outlineLevel="2" x14ac:dyDescent="0.2">
      <c r="A39" s="97">
        <v>1</v>
      </c>
      <c r="B39" s="97">
        <v>2</v>
      </c>
      <c r="C39" s="97">
        <v>3</v>
      </c>
      <c r="D39" s="131">
        <v>1</v>
      </c>
      <c r="E39" s="101">
        <v>24</v>
      </c>
      <c r="F39" s="93" t="s">
        <v>74</v>
      </c>
      <c r="G39" s="40" t="s">
        <v>37</v>
      </c>
      <c r="H39" s="41" t="s">
        <v>31</v>
      </c>
      <c r="I39" s="41">
        <f>ROUND((I38*0.3),2)</f>
        <v>521.54999999999995</v>
      </c>
      <c r="J39" s="42">
        <v>4.2</v>
      </c>
      <c r="K39" s="42">
        <f>ROUND((J39*I39),1)</f>
        <v>2190.5</v>
      </c>
      <c r="L39" s="43">
        <f>K39/K34</f>
        <v>0.18289068305349376</v>
      </c>
      <c r="M39" s="43">
        <f>K39/$K$5</f>
        <v>9.7202041131927864E-4</v>
      </c>
      <c r="N39" s="44"/>
      <c r="O39" s="43"/>
      <c r="P39" s="45"/>
      <c r="Q39" s="43"/>
      <c r="R39" s="43"/>
      <c r="S39" s="43"/>
    </row>
    <row r="40" spans="1:21" ht="34.5" hidden="1" customHeight="1" outlineLevel="2" x14ac:dyDescent="0.2">
      <c r="A40" s="97">
        <v>2</v>
      </c>
      <c r="B40" s="97">
        <v>2</v>
      </c>
      <c r="C40" s="97">
        <v>3</v>
      </c>
      <c r="D40" s="131">
        <v>1</v>
      </c>
      <c r="E40" s="101">
        <v>24</v>
      </c>
      <c r="F40" s="93" t="s">
        <v>75</v>
      </c>
      <c r="G40" s="47" t="s">
        <v>39</v>
      </c>
      <c r="H40" s="48" t="s">
        <v>31</v>
      </c>
      <c r="I40" s="48">
        <f>ROUND((I38*0.7),2)</f>
        <v>1216.95</v>
      </c>
      <c r="J40" s="49">
        <v>4.2</v>
      </c>
      <c r="K40" s="49">
        <f>ROUND((J40*I40),1)</f>
        <v>5111.2</v>
      </c>
      <c r="L40" s="50">
        <f>K40/K34</f>
        <v>0.42674771021365776</v>
      </c>
      <c r="M40" s="50">
        <f>K40/$K$5</f>
        <v>2.2680624178658283E-3</v>
      </c>
      <c r="N40" s="44"/>
      <c r="O40" s="43"/>
      <c r="P40" s="45"/>
      <c r="Q40" s="43"/>
      <c r="R40" s="43"/>
      <c r="S40" s="43"/>
    </row>
    <row r="41" spans="1:21" ht="30" customHeight="1" collapsed="1" x14ac:dyDescent="0.2">
      <c r="A41" s="97">
        <v>0</v>
      </c>
      <c r="B41" s="97">
        <v>0</v>
      </c>
      <c r="C41" s="97">
        <v>4</v>
      </c>
      <c r="D41" s="131">
        <v>1</v>
      </c>
      <c r="E41" s="99">
        <v>25</v>
      </c>
      <c r="F41" s="91" t="s">
        <v>76</v>
      </c>
      <c r="G41" s="108" t="s">
        <v>77</v>
      </c>
      <c r="H41" s="106"/>
      <c r="I41" s="106"/>
      <c r="J41" s="107"/>
      <c r="K41" s="28">
        <f>K42+K45+K48+K51</f>
        <v>85950.9</v>
      </c>
      <c r="L41" s="29">
        <f>L42+L45+L48+L51</f>
        <v>1.0000000000000002</v>
      </c>
      <c r="M41" s="29">
        <f>M42+M45+M48+M51</f>
        <v>3.8140163967707003E-2</v>
      </c>
      <c r="N41" s="30"/>
      <c r="O41" s="29"/>
      <c r="P41" s="31"/>
      <c r="Q41" s="29"/>
      <c r="R41" s="29"/>
      <c r="S41" s="29"/>
    </row>
    <row r="42" spans="1:21" ht="30" hidden="1" customHeight="1" outlineLevel="1" x14ac:dyDescent="0.2">
      <c r="A42" s="97">
        <v>0</v>
      </c>
      <c r="B42" s="97">
        <v>1</v>
      </c>
      <c r="C42" s="97">
        <v>4</v>
      </c>
      <c r="D42" s="131">
        <v>1</v>
      </c>
      <c r="E42" s="100">
        <v>26</v>
      </c>
      <c r="F42" s="92" t="s">
        <v>78</v>
      </c>
      <c r="G42" s="32" t="s">
        <v>35</v>
      </c>
      <c r="H42" s="33" t="s">
        <v>31</v>
      </c>
      <c r="I42" s="34">
        <v>1950</v>
      </c>
      <c r="J42" s="34">
        <v>4.2</v>
      </c>
      <c r="K42" s="35">
        <f>SUM(K43:K44)</f>
        <v>8190</v>
      </c>
      <c r="L42" s="36">
        <f>SUM(L43:L44)</f>
        <v>9.5286960345964969E-2</v>
      </c>
      <c r="M42" s="36">
        <f>SUM(M43:M44)</f>
        <v>3.6342602915794991E-3</v>
      </c>
      <c r="N42" s="37"/>
      <c r="O42" s="36"/>
      <c r="P42" s="38"/>
      <c r="Q42" s="36"/>
      <c r="R42" s="36"/>
      <c r="S42" s="36"/>
      <c r="T42" s="39"/>
      <c r="U42" s="39"/>
    </row>
    <row r="43" spans="1:21" ht="30" hidden="1" customHeight="1" outlineLevel="2" x14ac:dyDescent="0.2">
      <c r="A43" s="97">
        <v>1</v>
      </c>
      <c r="B43" s="97">
        <v>1</v>
      </c>
      <c r="C43" s="97">
        <v>4</v>
      </c>
      <c r="D43" s="131">
        <v>1</v>
      </c>
      <c r="E43" s="101">
        <v>27</v>
      </c>
      <c r="F43" s="93" t="s">
        <v>79</v>
      </c>
      <c r="G43" s="40" t="s">
        <v>37</v>
      </c>
      <c r="H43" s="41" t="s">
        <v>31</v>
      </c>
      <c r="I43" s="41">
        <f>ROUND((I42*0.21),2)</f>
        <v>409.5</v>
      </c>
      <c r="J43" s="42">
        <v>4.2</v>
      </c>
      <c r="K43" s="42">
        <f>ROUND((J43*I43),1)</f>
        <v>1719.9</v>
      </c>
      <c r="L43" s="43">
        <f>K43/$K$41</f>
        <v>2.0010261672652643E-2</v>
      </c>
      <c r="M43" s="43">
        <f>K43/$K$5</f>
        <v>7.6319466123169475E-4</v>
      </c>
      <c r="N43" s="44"/>
      <c r="O43" s="43"/>
      <c r="P43" s="45"/>
      <c r="Q43" s="43"/>
      <c r="R43" s="43"/>
      <c r="S43" s="43"/>
    </row>
    <row r="44" spans="1:21" ht="30" hidden="1" customHeight="1" outlineLevel="2" x14ac:dyDescent="0.2">
      <c r="A44" s="97">
        <v>2</v>
      </c>
      <c r="B44" s="97">
        <v>1</v>
      </c>
      <c r="C44" s="97">
        <v>4</v>
      </c>
      <c r="D44" s="131">
        <v>1</v>
      </c>
      <c r="E44" s="101">
        <v>28</v>
      </c>
      <c r="F44" s="93" t="s">
        <v>80</v>
      </c>
      <c r="G44" s="40" t="s">
        <v>39</v>
      </c>
      <c r="H44" s="41" t="s">
        <v>31</v>
      </c>
      <c r="I44" s="41">
        <f>ROUND((I42*0.79),2)</f>
        <v>1540.5</v>
      </c>
      <c r="J44" s="42">
        <v>4.2</v>
      </c>
      <c r="K44" s="42">
        <f>ROUND((J44*I44),1)</f>
        <v>6470.1</v>
      </c>
      <c r="L44" s="43">
        <f>K44/$K$41</f>
        <v>7.5276698673312326E-2</v>
      </c>
      <c r="M44" s="43">
        <f>K44/$K$5</f>
        <v>2.8710656303478042E-3</v>
      </c>
      <c r="N44" s="44"/>
      <c r="O44" s="43"/>
      <c r="P44" s="45"/>
      <c r="Q44" s="43"/>
      <c r="R44" s="43"/>
      <c r="S44" s="43"/>
    </row>
    <row r="45" spans="1:21" ht="30" hidden="1" customHeight="1" outlineLevel="1" x14ac:dyDescent="0.2">
      <c r="A45" s="97">
        <v>0</v>
      </c>
      <c r="B45" s="97">
        <v>2</v>
      </c>
      <c r="C45" s="97">
        <v>4</v>
      </c>
      <c r="D45" s="131">
        <v>1</v>
      </c>
      <c r="E45" s="100">
        <v>29</v>
      </c>
      <c r="F45" s="92" t="s">
        <v>81</v>
      </c>
      <c r="G45" s="46" t="s">
        <v>41</v>
      </c>
      <c r="H45" s="33" t="s">
        <v>31</v>
      </c>
      <c r="I45" s="34">
        <v>837</v>
      </c>
      <c r="J45" s="34">
        <v>4.2</v>
      </c>
      <c r="K45" s="35">
        <f>SUM(K46:K47)</f>
        <v>3515.3999999999996</v>
      </c>
      <c r="L45" s="36">
        <f>SUM(L46:L47)</f>
        <v>4.0900095286960342E-2</v>
      </c>
      <c r="M45" s="36">
        <f>SUM(M46:M47)</f>
        <v>1.5599363405395079E-3</v>
      </c>
      <c r="N45" s="37"/>
      <c r="O45" s="36"/>
      <c r="P45" s="38"/>
      <c r="Q45" s="36"/>
      <c r="R45" s="36"/>
      <c r="S45" s="36"/>
      <c r="T45" s="39"/>
      <c r="U45" s="39"/>
    </row>
    <row r="46" spans="1:21" ht="30" hidden="1" customHeight="1" outlineLevel="2" x14ac:dyDescent="0.2">
      <c r="A46" s="97">
        <v>1</v>
      </c>
      <c r="B46" s="97">
        <v>2</v>
      </c>
      <c r="C46" s="97">
        <v>4</v>
      </c>
      <c r="D46" s="131">
        <v>1</v>
      </c>
      <c r="E46" s="101">
        <v>30</v>
      </c>
      <c r="F46" s="93" t="s">
        <v>82</v>
      </c>
      <c r="G46" s="40" t="s">
        <v>37</v>
      </c>
      <c r="H46" s="41" t="s">
        <v>31</v>
      </c>
      <c r="I46" s="41">
        <f>ROUND((I45*0.21),2)</f>
        <v>175.77</v>
      </c>
      <c r="J46" s="42">
        <v>4.2</v>
      </c>
      <c r="K46" s="42">
        <f>ROUND((J46*I46),1)</f>
        <v>738.2</v>
      </c>
      <c r="L46" s="43">
        <f>K46/$K$41</f>
        <v>8.588624435578918E-3</v>
      </c>
      <c r="M46" s="43">
        <f>K46/$K$5</f>
        <v>3.2757154423003492E-4</v>
      </c>
      <c r="N46" s="44"/>
      <c r="O46" s="43"/>
      <c r="P46" s="45"/>
      <c r="Q46" s="43"/>
      <c r="R46" s="43"/>
      <c r="S46" s="43"/>
    </row>
    <row r="47" spans="1:21" ht="30" hidden="1" customHeight="1" outlineLevel="2" x14ac:dyDescent="0.2">
      <c r="A47" s="97">
        <v>2</v>
      </c>
      <c r="B47" s="97">
        <v>2</v>
      </c>
      <c r="C47" s="97">
        <v>4</v>
      </c>
      <c r="D47" s="131">
        <v>1</v>
      </c>
      <c r="E47" s="101">
        <v>29</v>
      </c>
      <c r="F47" s="93" t="s">
        <v>83</v>
      </c>
      <c r="G47" s="40" t="s">
        <v>39</v>
      </c>
      <c r="H47" s="41" t="s">
        <v>31</v>
      </c>
      <c r="I47" s="41">
        <f>ROUND((I45*0.79),2)</f>
        <v>661.23</v>
      </c>
      <c r="J47" s="42">
        <v>4.2</v>
      </c>
      <c r="K47" s="42">
        <f>ROUND((J47*I47),1)</f>
        <v>2777.2</v>
      </c>
      <c r="L47" s="43">
        <f>K47/$K$41</f>
        <v>3.2311470851381426E-2</v>
      </c>
      <c r="M47" s="43">
        <f>K47/$K$5</f>
        <v>1.2323647963094729E-3</v>
      </c>
      <c r="N47" s="44"/>
      <c r="O47" s="43"/>
      <c r="P47" s="45"/>
      <c r="Q47" s="43"/>
      <c r="R47" s="43"/>
      <c r="S47" s="43"/>
    </row>
    <row r="48" spans="1:21" ht="30" hidden="1" customHeight="1" outlineLevel="1" x14ac:dyDescent="0.2">
      <c r="A48" s="97">
        <v>0</v>
      </c>
      <c r="B48" s="97">
        <v>3</v>
      </c>
      <c r="C48" s="97">
        <v>4</v>
      </c>
      <c r="D48" s="131">
        <v>1</v>
      </c>
      <c r="E48" s="100">
        <v>30</v>
      </c>
      <c r="F48" s="92" t="s">
        <v>84</v>
      </c>
      <c r="G48" s="32" t="s">
        <v>45</v>
      </c>
      <c r="H48" s="33" t="s">
        <v>31</v>
      </c>
      <c r="I48" s="34">
        <v>15255</v>
      </c>
      <c r="J48" s="34">
        <v>4.2</v>
      </c>
      <c r="K48" s="35">
        <f>SUM(K49:K50)</f>
        <v>64071</v>
      </c>
      <c r="L48" s="36">
        <f>SUM(L49:L50)</f>
        <v>0.74543722055266448</v>
      </c>
      <c r="M48" s="36">
        <f>SUM(M49:M50)</f>
        <v>2.8431097819510386E-2</v>
      </c>
      <c r="N48" s="37"/>
      <c r="O48" s="36"/>
      <c r="P48" s="38"/>
      <c r="Q48" s="36"/>
      <c r="R48" s="36"/>
      <c r="S48" s="36"/>
      <c r="T48" s="39"/>
      <c r="U48" s="39"/>
    </row>
    <row r="49" spans="1:22" ht="30" hidden="1" customHeight="1" outlineLevel="2" x14ac:dyDescent="0.2">
      <c r="A49" s="97">
        <v>1</v>
      </c>
      <c r="B49" s="97">
        <v>3</v>
      </c>
      <c r="C49" s="97">
        <v>4</v>
      </c>
      <c r="D49" s="131">
        <v>1</v>
      </c>
      <c r="E49" s="101">
        <v>31</v>
      </c>
      <c r="F49" s="93" t="s">
        <v>85</v>
      </c>
      <c r="G49" s="40" t="s">
        <v>37</v>
      </c>
      <c r="H49" s="41" t="s">
        <v>31</v>
      </c>
      <c r="I49" s="41">
        <f>ROUND((I48*0.21),2)</f>
        <v>3203.55</v>
      </c>
      <c r="J49" s="42">
        <v>4.2</v>
      </c>
      <c r="K49" s="42">
        <f>ROUND((J49*I49),1)</f>
        <v>13454.9</v>
      </c>
      <c r="L49" s="43">
        <f>K49/$K$41</f>
        <v>0.15654169997056461</v>
      </c>
      <c r="M49" s="43">
        <f>K49/$K$5</f>
        <v>5.9705261046609278E-3</v>
      </c>
      <c r="N49" s="44"/>
      <c r="O49" s="43"/>
      <c r="P49" s="45"/>
      <c r="Q49" s="43"/>
      <c r="R49" s="43"/>
      <c r="S49" s="43"/>
    </row>
    <row r="50" spans="1:22" ht="30" hidden="1" customHeight="1" outlineLevel="2" x14ac:dyDescent="0.2">
      <c r="A50" s="97">
        <v>2</v>
      </c>
      <c r="B50" s="97">
        <v>3</v>
      </c>
      <c r="C50" s="97">
        <v>4</v>
      </c>
      <c r="D50" s="131">
        <v>1</v>
      </c>
      <c r="E50" s="101">
        <v>32</v>
      </c>
      <c r="F50" s="93" t="s">
        <v>86</v>
      </c>
      <c r="G50" s="40" t="s">
        <v>39</v>
      </c>
      <c r="H50" s="41" t="s">
        <v>31</v>
      </c>
      <c r="I50" s="41">
        <f>ROUND((I48*0.79),2)</f>
        <v>12051.45</v>
      </c>
      <c r="J50" s="42">
        <v>4.2</v>
      </c>
      <c r="K50" s="42">
        <f>ROUND((J50*I50),1)</f>
        <v>50616.1</v>
      </c>
      <c r="L50" s="43">
        <f>K50/$K$41</f>
        <v>0.58889552058209982</v>
      </c>
      <c r="M50" s="43">
        <f>K50/$K$5</f>
        <v>2.2460571714849459E-2</v>
      </c>
      <c r="N50" s="44"/>
      <c r="O50" s="43"/>
      <c r="P50" s="45"/>
      <c r="Q50" s="43"/>
      <c r="R50" s="43"/>
      <c r="S50" s="43"/>
    </row>
    <row r="51" spans="1:22" ht="30" hidden="1" customHeight="1" outlineLevel="1" x14ac:dyDescent="0.2">
      <c r="A51" s="97">
        <v>0</v>
      </c>
      <c r="B51" s="97">
        <v>4</v>
      </c>
      <c r="C51" s="97">
        <v>4</v>
      </c>
      <c r="D51" s="131">
        <v>1</v>
      </c>
      <c r="E51" s="100">
        <v>33</v>
      </c>
      <c r="F51" s="92" t="s">
        <v>87</v>
      </c>
      <c r="G51" s="32" t="s">
        <v>49</v>
      </c>
      <c r="H51" s="33" t="s">
        <v>31</v>
      </c>
      <c r="I51" s="34">
        <v>2422.5</v>
      </c>
      <c r="J51" s="34">
        <v>4.2</v>
      </c>
      <c r="K51" s="35">
        <f>SUM(K52:K53)</f>
        <v>10174.5</v>
      </c>
      <c r="L51" s="36">
        <f>SUM(L52:L53)</f>
        <v>0.11837572381441033</v>
      </c>
      <c r="M51" s="36">
        <f>SUM(M52:M53)</f>
        <v>4.5148695160776081E-3</v>
      </c>
      <c r="N51" s="37"/>
      <c r="O51" s="36"/>
      <c r="P51" s="38"/>
      <c r="Q51" s="36"/>
      <c r="R51" s="36"/>
      <c r="S51" s="36"/>
      <c r="T51" s="39"/>
      <c r="U51" s="39"/>
    </row>
    <row r="52" spans="1:22" ht="34.5" hidden="1" customHeight="1" outlineLevel="2" x14ac:dyDescent="0.2">
      <c r="A52" s="97">
        <v>1</v>
      </c>
      <c r="B52" s="97">
        <v>4</v>
      </c>
      <c r="C52" s="97">
        <v>4</v>
      </c>
      <c r="D52" s="131">
        <v>1</v>
      </c>
      <c r="E52" s="101">
        <v>34</v>
      </c>
      <c r="F52" s="93" t="s">
        <v>88</v>
      </c>
      <c r="G52" s="40" t="s">
        <v>37</v>
      </c>
      <c r="H52" s="41" t="s">
        <v>31</v>
      </c>
      <c r="I52" s="41">
        <f>ROUND((I51*0.21),1)</f>
        <v>508.7</v>
      </c>
      <c r="J52" s="42">
        <v>4.2</v>
      </c>
      <c r="K52" s="42">
        <f>ROUND((J52*I52),1)</f>
        <v>2136.5</v>
      </c>
      <c r="L52" s="43">
        <f>K52/$K$41</f>
        <v>2.4857214991349713E-2</v>
      </c>
      <c r="M52" s="43">
        <f>K52/$K$5</f>
        <v>9.4805825555062265E-4</v>
      </c>
      <c r="N52" s="44"/>
      <c r="O52" s="43"/>
      <c r="P52" s="45"/>
      <c r="Q52" s="43"/>
      <c r="R52" s="43"/>
      <c r="S52" s="43"/>
    </row>
    <row r="53" spans="1:22" ht="34.5" hidden="1" customHeight="1" outlineLevel="2" x14ac:dyDescent="0.2">
      <c r="A53" s="97">
        <v>2</v>
      </c>
      <c r="B53" s="97">
        <v>4</v>
      </c>
      <c r="C53" s="97">
        <v>4</v>
      </c>
      <c r="D53" s="131">
        <v>1</v>
      </c>
      <c r="E53" s="101">
        <v>25</v>
      </c>
      <c r="F53" s="93" t="s">
        <v>89</v>
      </c>
      <c r="G53" s="47" t="s">
        <v>39</v>
      </c>
      <c r="H53" s="48" t="s">
        <v>31</v>
      </c>
      <c r="I53" s="48">
        <f>ROUND((I51*0.79),1)</f>
        <v>1913.8</v>
      </c>
      <c r="J53" s="49">
        <v>4.2</v>
      </c>
      <c r="K53" s="49">
        <f>ROUND((J53*I53),1)</f>
        <v>8038</v>
      </c>
      <c r="L53" s="50">
        <f>K53/$K$41</f>
        <v>9.351850882306062E-2</v>
      </c>
      <c r="M53" s="50">
        <f>K53/$K$5</f>
        <v>3.5668112605269854E-3</v>
      </c>
      <c r="N53" s="44"/>
      <c r="O53" s="43"/>
      <c r="P53" s="45"/>
      <c r="Q53" s="43"/>
      <c r="R53" s="43"/>
      <c r="S53" s="43"/>
    </row>
    <row r="54" spans="1:22" ht="30" customHeight="1" collapsed="1" x14ac:dyDescent="0.2">
      <c r="A54" s="97">
        <v>0</v>
      </c>
      <c r="B54" s="97">
        <v>0</v>
      </c>
      <c r="C54" s="97">
        <v>5</v>
      </c>
      <c r="D54" s="131">
        <v>1</v>
      </c>
      <c r="E54" s="99">
        <v>34</v>
      </c>
      <c r="F54" s="91" t="s">
        <v>90</v>
      </c>
      <c r="G54" s="105" t="s">
        <v>91</v>
      </c>
      <c r="H54" s="106"/>
      <c r="I54" s="106"/>
      <c r="J54" s="107"/>
      <c r="K54" s="28">
        <f>K55+K58+K61+K64</f>
        <v>34732.200000000004</v>
      </c>
      <c r="L54" s="29">
        <f>L55+L58+L61+L64</f>
        <v>1.2565591639888187</v>
      </c>
      <c r="M54" s="29">
        <f>M55+M58+M61+M64</f>
        <v>1.5412192344224354E-2</v>
      </c>
      <c r="N54" s="30"/>
      <c r="O54" s="29"/>
      <c r="P54" s="31"/>
      <c r="Q54" s="29"/>
      <c r="R54" s="29"/>
      <c r="S54" s="29"/>
    </row>
    <row r="55" spans="1:22" ht="30" hidden="1" customHeight="1" outlineLevel="1" x14ac:dyDescent="0.2">
      <c r="A55" s="97">
        <v>0</v>
      </c>
      <c r="B55" s="97">
        <v>1</v>
      </c>
      <c r="C55" s="97">
        <v>5</v>
      </c>
      <c r="D55" s="131">
        <v>1</v>
      </c>
      <c r="E55" s="100">
        <v>35</v>
      </c>
      <c r="F55" s="92" t="s">
        <v>92</v>
      </c>
      <c r="G55" s="32" t="s">
        <v>35</v>
      </c>
      <c r="H55" s="33" t="s">
        <v>31</v>
      </c>
      <c r="I55" s="34">
        <v>3396.6</v>
      </c>
      <c r="J55" s="34">
        <v>4.2</v>
      </c>
      <c r="K55" s="35">
        <f>SUM(K56:K57)</f>
        <v>14265.7</v>
      </c>
      <c r="L55" s="36">
        <f>SUM(L56:L57)</f>
        <v>0.41073413143998938</v>
      </c>
      <c r="M55" s="36">
        <f>SUM(M56:M57)</f>
        <v>6.3303134360910441E-3</v>
      </c>
      <c r="N55" s="37"/>
      <c r="O55" s="36"/>
      <c r="P55" s="38"/>
      <c r="Q55" s="36"/>
      <c r="R55" s="36"/>
      <c r="S55" s="36"/>
      <c r="T55" s="39"/>
      <c r="U55" s="39"/>
    </row>
    <row r="56" spans="1:22" ht="30" hidden="1" customHeight="1" outlineLevel="2" x14ac:dyDescent="0.2">
      <c r="A56" s="97">
        <v>1</v>
      </c>
      <c r="B56" s="97">
        <v>1</v>
      </c>
      <c r="C56" s="97">
        <v>5</v>
      </c>
      <c r="D56" s="131">
        <v>1</v>
      </c>
      <c r="E56" s="101">
        <v>36</v>
      </c>
      <c r="F56" s="93" t="s">
        <v>93</v>
      </c>
      <c r="G56" s="40" t="s">
        <v>37</v>
      </c>
      <c r="H56" s="41" t="s">
        <v>31</v>
      </c>
      <c r="I56" s="41">
        <f>ROUND((I55*0.21),2)</f>
        <v>713.29</v>
      </c>
      <c r="J56" s="42">
        <v>4.2</v>
      </c>
      <c r="K56" s="42">
        <f>ROUND((J56*I56),1)</f>
        <v>2995.8</v>
      </c>
      <c r="L56" s="43">
        <f>K56/$K$54</f>
        <v>8.6254253977576995E-2</v>
      </c>
      <c r="M56" s="43">
        <f>K56/$K$5</f>
        <v>1.3293671528099955E-3</v>
      </c>
      <c r="N56" s="44"/>
      <c r="O56" s="43"/>
      <c r="P56" s="45"/>
      <c r="Q56" s="43"/>
      <c r="R56" s="43"/>
      <c r="S56" s="43"/>
      <c r="T56" s="7"/>
      <c r="U56" s="7"/>
      <c r="V56" s="7"/>
    </row>
    <row r="57" spans="1:22" ht="30" hidden="1" customHeight="1" outlineLevel="2" x14ac:dyDescent="0.2">
      <c r="A57" s="97">
        <v>2</v>
      </c>
      <c r="B57" s="97">
        <v>1</v>
      </c>
      <c r="C57" s="97">
        <v>5</v>
      </c>
      <c r="D57" s="131">
        <v>1</v>
      </c>
      <c r="E57" s="101">
        <v>37</v>
      </c>
      <c r="F57" s="93" t="s">
        <v>94</v>
      </c>
      <c r="G57" s="40" t="s">
        <v>39</v>
      </c>
      <c r="H57" s="41" t="s">
        <v>31</v>
      </c>
      <c r="I57" s="41">
        <f>ROUND((I55*0.79),2)</f>
        <v>2683.31</v>
      </c>
      <c r="J57" s="42">
        <v>4.2</v>
      </c>
      <c r="K57" s="42">
        <f>ROUND((J57*I57),1)</f>
        <v>11269.9</v>
      </c>
      <c r="L57" s="43">
        <f>K57/$K$54</f>
        <v>0.32447987746241236</v>
      </c>
      <c r="M57" s="43">
        <f>K57/$K$5</f>
        <v>5.0009462832810488E-3</v>
      </c>
      <c r="N57" s="44"/>
      <c r="O57" s="43"/>
      <c r="P57" s="45"/>
      <c r="Q57" s="43"/>
      <c r="R57" s="43"/>
      <c r="S57" s="43"/>
      <c r="T57" s="7"/>
      <c r="U57" s="7"/>
      <c r="V57" s="7"/>
    </row>
    <row r="58" spans="1:22" ht="30" hidden="1" customHeight="1" outlineLevel="1" x14ac:dyDescent="0.2">
      <c r="A58" s="97">
        <v>0</v>
      </c>
      <c r="B58" s="97">
        <v>2</v>
      </c>
      <c r="C58" s="97">
        <v>5</v>
      </c>
      <c r="D58" s="131">
        <v>1</v>
      </c>
      <c r="E58" s="100">
        <v>38</v>
      </c>
      <c r="F58" s="92" t="s">
        <v>95</v>
      </c>
      <c r="G58" s="46" t="s">
        <v>41</v>
      </c>
      <c r="H58" s="33" t="s">
        <v>31</v>
      </c>
      <c r="I58" s="34">
        <v>1566</v>
      </c>
      <c r="J58" s="34">
        <v>4.2</v>
      </c>
      <c r="K58" s="35">
        <f>SUM(K59:K60)</f>
        <v>6577.2</v>
      </c>
      <c r="L58" s="36">
        <f>SUM(L59:L60)</f>
        <v>0.18936894294055659</v>
      </c>
      <c r="M58" s="36">
        <f>SUM(M59:M60)</f>
        <v>2.918590572622305E-3</v>
      </c>
      <c r="N58" s="37"/>
      <c r="O58" s="36"/>
      <c r="P58" s="38"/>
      <c r="Q58" s="36"/>
      <c r="R58" s="36"/>
      <c r="S58" s="36"/>
      <c r="T58" s="39"/>
      <c r="U58" s="39"/>
    </row>
    <row r="59" spans="1:22" ht="30" hidden="1" customHeight="1" outlineLevel="2" x14ac:dyDescent="0.2">
      <c r="A59" s="97">
        <v>1</v>
      </c>
      <c r="B59" s="97">
        <v>2</v>
      </c>
      <c r="C59" s="97">
        <v>5</v>
      </c>
      <c r="D59" s="131">
        <v>1</v>
      </c>
      <c r="E59" s="101">
        <v>39</v>
      </c>
      <c r="F59" s="93" t="s">
        <v>96</v>
      </c>
      <c r="G59" s="40" t="s">
        <v>37</v>
      </c>
      <c r="H59" s="41" t="s">
        <v>31</v>
      </c>
      <c r="I59" s="41">
        <f>ROUND((I58*0.21),2)</f>
        <v>328.86</v>
      </c>
      <c r="J59" s="42">
        <v>4.2</v>
      </c>
      <c r="K59" s="42">
        <f>ROUND((J59*I59),1)</f>
        <v>1381.2</v>
      </c>
      <c r="L59" s="43">
        <f>K59/$K$54</f>
        <v>3.9767132516799968E-2</v>
      </c>
      <c r="M59" s="43">
        <f>K59/$K$5</f>
        <v>6.1289869532717991E-4</v>
      </c>
      <c r="N59" s="44"/>
      <c r="O59" s="43"/>
      <c r="P59" s="45"/>
      <c r="Q59" s="43"/>
      <c r="R59" s="43"/>
      <c r="S59" s="43"/>
      <c r="T59" s="7"/>
      <c r="U59" s="7"/>
      <c r="V59" s="7"/>
    </row>
    <row r="60" spans="1:22" ht="30" hidden="1" customHeight="1" outlineLevel="2" x14ac:dyDescent="0.2">
      <c r="A60" s="97">
        <v>2</v>
      </c>
      <c r="B60" s="97">
        <v>2</v>
      </c>
      <c r="C60" s="97">
        <v>5</v>
      </c>
      <c r="D60" s="131">
        <v>1</v>
      </c>
      <c r="E60" s="101">
        <v>40</v>
      </c>
      <c r="F60" s="93" t="s">
        <v>97</v>
      </c>
      <c r="G60" s="40" t="s">
        <v>39</v>
      </c>
      <c r="H60" s="41" t="s">
        <v>31</v>
      </c>
      <c r="I60" s="41">
        <f>ROUND((I58*0.79),2)</f>
        <v>1237.1400000000001</v>
      </c>
      <c r="J60" s="42">
        <v>4.2</v>
      </c>
      <c r="K60" s="42">
        <f>ROUND((J60*I60),1)</f>
        <v>5196</v>
      </c>
      <c r="L60" s="43">
        <f>K60/$K$54</f>
        <v>0.14960181042375661</v>
      </c>
      <c r="M60" s="43">
        <f>K60/$K$5</f>
        <v>2.3056918772951253E-3</v>
      </c>
      <c r="N60" s="44"/>
      <c r="O60" s="43"/>
      <c r="P60" s="45"/>
      <c r="Q60" s="43"/>
      <c r="R60" s="43"/>
      <c r="S60" s="43"/>
      <c r="T60" s="7"/>
      <c r="U60" s="7"/>
      <c r="V60" s="7"/>
    </row>
    <row r="61" spans="1:22" ht="30" hidden="1" customHeight="1" outlineLevel="1" x14ac:dyDescent="0.2">
      <c r="A61" s="97">
        <v>0</v>
      </c>
      <c r="B61" s="97">
        <v>3</v>
      </c>
      <c r="C61" s="97">
        <v>5</v>
      </c>
      <c r="D61" s="131">
        <v>1</v>
      </c>
      <c r="E61" s="100">
        <v>41</v>
      </c>
      <c r="F61" s="92" t="s">
        <v>98</v>
      </c>
      <c r="G61" s="32" t="s">
        <v>45</v>
      </c>
      <c r="H61" s="33" t="s">
        <v>31</v>
      </c>
      <c r="I61" s="34">
        <v>2865.2</v>
      </c>
      <c r="J61" s="34">
        <v>4.2</v>
      </c>
      <c r="K61" s="35">
        <f>SUM(K62:K63)</f>
        <v>12033.800000000001</v>
      </c>
      <c r="L61" s="36">
        <f>SUM(L62:L63)</f>
        <v>0.34647387726662865</v>
      </c>
      <c r="M61" s="36">
        <f>SUM(M62:M63)</f>
        <v>5.339922038682463E-3</v>
      </c>
      <c r="N61" s="37"/>
      <c r="O61" s="36"/>
      <c r="P61" s="38"/>
      <c r="Q61" s="36"/>
      <c r="R61" s="36"/>
      <c r="S61" s="36"/>
      <c r="T61" s="39"/>
      <c r="U61" s="39"/>
    </row>
    <row r="62" spans="1:22" ht="30" hidden="1" customHeight="1" outlineLevel="2" x14ac:dyDescent="0.2">
      <c r="A62" s="97">
        <v>1</v>
      </c>
      <c r="B62" s="97">
        <v>3</v>
      </c>
      <c r="C62" s="97">
        <v>5</v>
      </c>
      <c r="D62" s="131">
        <v>1</v>
      </c>
      <c r="E62" s="101">
        <v>42</v>
      </c>
      <c r="F62" s="93" t="s">
        <v>99</v>
      </c>
      <c r="G62" s="40" t="s">
        <v>37</v>
      </c>
      <c r="H62" s="41" t="s">
        <v>31</v>
      </c>
      <c r="I62" s="41">
        <f>ROUND((I61*0.21),2)</f>
        <v>601.69000000000005</v>
      </c>
      <c r="J62" s="42">
        <v>4.2</v>
      </c>
      <c r="K62" s="42">
        <f>ROUND((J62*I62),1)</f>
        <v>2527.1</v>
      </c>
      <c r="L62" s="43">
        <f>K62/$K$54</f>
        <v>7.2759571809444826E-2</v>
      </c>
      <c r="M62" s="43">
        <f>K62/$K$5</f>
        <v>1.1213845156105679E-3</v>
      </c>
      <c r="N62" s="44"/>
      <c r="O62" s="43"/>
      <c r="P62" s="45"/>
      <c r="Q62" s="43"/>
      <c r="R62" s="43"/>
      <c r="S62" s="43"/>
      <c r="T62" s="7"/>
      <c r="U62" s="7"/>
      <c r="V62" s="7"/>
    </row>
    <row r="63" spans="1:22" ht="30" hidden="1" customHeight="1" outlineLevel="2" x14ac:dyDescent="0.2">
      <c r="A63" s="97">
        <v>2</v>
      </c>
      <c r="B63" s="97">
        <v>3</v>
      </c>
      <c r="C63" s="97">
        <v>5</v>
      </c>
      <c r="D63" s="131">
        <v>1</v>
      </c>
      <c r="E63" s="101">
        <v>43</v>
      </c>
      <c r="F63" s="93" t="s">
        <v>100</v>
      </c>
      <c r="G63" s="40" t="s">
        <v>39</v>
      </c>
      <c r="H63" s="41" t="s">
        <v>31</v>
      </c>
      <c r="I63" s="41">
        <f>ROUND((I61*0.79),2)</f>
        <v>2263.5100000000002</v>
      </c>
      <c r="J63" s="42">
        <v>4.2</v>
      </c>
      <c r="K63" s="42">
        <f>ROUND((J63*I63),1)</f>
        <v>9506.7000000000007</v>
      </c>
      <c r="L63" s="43">
        <f>K63/$K$54</f>
        <v>0.27371430545718384</v>
      </c>
      <c r="M63" s="43">
        <f>K63/$K$5</f>
        <v>4.2185375230718953E-3</v>
      </c>
      <c r="N63" s="44"/>
      <c r="O63" s="43"/>
      <c r="P63" s="45"/>
      <c r="Q63" s="43"/>
      <c r="R63" s="43"/>
      <c r="S63" s="43"/>
      <c r="T63" s="7"/>
      <c r="U63" s="7"/>
      <c r="V63" s="7"/>
    </row>
    <row r="64" spans="1:22" ht="30" hidden="1" customHeight="1" outlineLevel="1" x14ac:dyDescent="0.2">
      <c r="A64" s="97">
        <v>0</v>
      </c>
      <c r="B64" s="97">
        <v>4</v>
      </c>
      <c r="C64" s="97">
        <v>5</v>
      </c>
      <c r="D64" s="131">
        <v>1</v>
      </c>
      <c r="E64" s="100">
        <v>44</v>
      </c>
      <c r="F64" s="92" t="s">
        <v>101</v>
      </c>
      <c r="G64" s="32" t="s">
        <v>49</v>
      </c>
      <c r="H64" s="33" t="s">
        <v>31</v>
      </c>
      <c r="I64" s="34">
        <v>1738.5</v>
      </c>
      <c r="J64" s="34">
        <v>4.2</v>
      </c>
      <c r="K64" s="35">
        <f>SUM(K65:K66)</f>
        <v>1855.5</v>
      </c>
      <c r="L64" s="36">
        <f>SUM(L65:L66)</f>
        <v>0.30998221234164397</v>
      </c>
      <c r="M64" s="36">
        <f>SUM(M65:M66)</f>
        <v>8.2336629682854207E-4</v>
      </c>
      <c r="N64" s="37"/>
      <c r="O64" s="36"/>
      <c r="P64" s="38"/>
      <c r="Q64" s="36"/>
      <c r="R64" s="36"/>
      <c r="S64" s="36"/>
      <c r="T64" s="39"/>
      <c r="U64" s="39"/>
    </row>
    <row r="65" spans="1:22" ht="34.5" hidden="1" customHeight="1" outlineLevel="2" x14ac:dyDescent="0.2">
      <c r="A65" s="97">
        <v>1</v>
      </c>
      <c r="B65" s="97">
        <v>4</v>
      </c>
      <c r="C65" s="97">
        <v>5</v>
      </c>
      <c r="D65" s="131">
        <v>1</v>
      </c>
      <c r="E65" s="101">
        <v>45</v>
      </c>
      <c r="F65" s="93" t="s">
        <v>102</v>
      </c>
      <c r="G65" s="40" t="s">
        <v>37</v>
      </c>
      <c r="H65" s="41" t="s">
        <v>31</v>
      </c>
      <c r="I65" s="41">
        <f>ROUND((I64*0.21),1)</f>
        <v>365.1</v>
      </c>
      <c r="J65" s="42">
        <v>4.2</v>
      </c>
      <c r="K65" s="42">
        <f>ROUND((J65*I65),1)+0.1</f>
        <v>1533.5</v>
      </c>
      <c r="L65" s="43">
        <f>K65/$K$54</f>
        <v>4.4152112448966663E-2</v>
      </c>
      <c r="M65" s="43">
        <f>K65/$K$5</f>
        <v>6.8048084946729687E-4</v>
      </c>
      <c r="N65" s="44"/>
      <c r="O65" s="43"/>
      <c r="P65" s="45"/>
      <c r="Q65" s="43"/>
      <c r="R65" s="43"/>
      <c r="S65" s="43"/>
      <c r="T65" s="7"/>
      <c r="U65" s="7"/>
      <c r="V65" s="7"/>
    </row>
    <row r="66" spans="1:22" ht="34.5" hidden="1" customHeight="1" outlineLevel="2" x14ac:dyDescent="0.2">
      <c r="A66" s="97">
        <v>1</v>
      </c>
      <c r="B66" s="97">
        <v>4</v>
      </c>
      <c r="C66" s="97">
        <v>5</v>
      </c>
      <c r="D66" s="131">
        <v>1</v>
      </c>
      <c r="E66" s="101">
        <v>54</v>
      </c>
      <c r="F66" s="93" t="s">
        <v>102</v>
      </c>
      <c r="G66" s="40" t="s">
        <v>37</v>
      </c>
      <c r="H66" s="41" t="s">
        <v>31</v>
      </c>
      <c r="I66" s="41">
        <f>ROUND((I65*0.21),2)</f>
        <v>76.67</v>
      </c>
      <c r="J66" s="42">
        <v>4.2</v>
      </c>
      <c r="K66" s="42">
        <f>ROUND((J66*I66),1)</f>
        <v>322</v>
      </c>
      <c r="L66" s="43">
        <f>K66/$K$67</f>
        <v>0.26583009989267731</v>
      </c>
      <c r="M66" s="43">
        <f>K66/$K$5</f>
        <v>1.4288544736124526E-4</v>
      </c>
      <c r="N66" s="44"/>
      <c r="O66" s="43"/>
      <c r="P66" s="45"/>
      <c r="Q66" s="43"/>
      <c r="R66" s="43"/>
      <c r="S66" s="43"/>
      <c r="T66" s="7"/>
      <c r="U66" s="7"/>
      <c r="V66" s="7"/>
    </row>
    <row r="67" spans="1:22" ht="30" customHeight="1" x14ac:dyDescent="0.2">
      <c r="A67" s="97">
        <v>2</v>
      </c>
      <c r="B67" s="97">
        <v>4</v>
      </c>
      <c r="C67" s="97">
        <v>5</v>
      </c>
      <c r="D67" s="131">
        <v>1</v>
      </c>
      <c r="E67" s="101">
        <v>46</v>
      </c>
      <c r="F67" s="93" t="s">
        <v>103</v>
      </c>
      <c r="G67" s="125" t="s">
        <v>39</v>
      </c>
      <c r="H67" s="126" t="s">
        <v>31</v>
      </c>
      <c r="I67" s="126">
        <f>ROUND((I65*0.79),1)</f>
        <v>288.39999999999998</v>
      </c>
      <c r="J67" s="127">
        <v>4.2</v>
      </c>
      <c r="K67" s="49">
        <f>ROUND((J67*I67),1)</f>
        <v>1211.3</v>
      </c>
      <c r="L67" s="50">
        <f>K67/$K$54</f>
        <v>3.4875418199826091E-2</v>
      </c>
      <c r="M67" s="50">
        <f>K67/$K$5</f>
        <v>5.3750665338098255E-4</v>
      </c>
      <c r="N67" s="30"/>
      <c r="O67" s="29"/>
      <c r="P67" s="31"/>
      <c r="Q67" s="29"/>
      <c r="R67" s="29"/>
      <c r="S67" s="29"/>
    </row>
    <row r="68" spans="1:22" ht="30" customHeight="1" x14ac:dyDescent="0.2">
      <c r="A68" s="97">
        <v>2</v>
      </c>
      <c r="B68" s="97">
        <v>4</v>
      </c>
      <c r="C68" s="97">
        <v>5</v>
      </c>
      <c r="D68" s="131">
        <v>1</v>
      </c>
      <c r="E68" s="101">
        <v>55</v>
      </c>
      <c r="F68" s="93" t="s">
        <v>103</v>
      </c>
      <c r="G68" s="124" t="s">
        <v>39</v>
      </c>
      <c r="H68" s="48" t="s">
        <v>31</v>
      </c>
      <c r="I68" s="48">
        <f>ROUND((I66*0.79),2)</f>
        <v>60.57</v>
      </c>
      <c r="J68" s="49">
        <v>4.2</v>
      </c>
      <c r="K68" s="49">
        <f>ROUND((J68*I68),1)</f>
        <v>254.4</v>
      </c>
      <c r="L68" s="50">
        <f>K68/$K$67</f>
        <v>0.2100222901015438</v>
      </c>
      <c r="M68" s="50">
        <f>K68/$K$5</f>
        <v>1.1288837828789066E-4</v>
      </c>
      <c r="N68" s="37"/>
      <c r="O68" s="36"/>
      <c r="P68" s="38"/>
      <c r="Q68" s="36"/>
      <c r="R68" s="36"/>
      <c r="S68" s="36"/>
      <c r="T68" s="39"/>
      <c r="U68" s="39"/>
    </row>
    <row r="69" spans="1:22" ht="30" customHeight="1" collapsed="1" x14ac:dyDescent="0.2">
      <c r="A69" s="97">
        <v>0</v>
      </c>
      <c r="B69" s="97">
        <v>0</v>
      </c>
      <c r="C69" s="97">
        <v>6</v>
      </c>
      <c r="D69" s="131">
        <v>1</v>
      </c>
      <c r="E69" s="99">
        <v>43</v>
      </c>
      <c r="F69" s="91" t="s">
        <v>104</v>
      </c>
      <c r="G69" s="120" t="s">
        <v>105</v>
      </c>
      <c r="H69" s="122"/>
      <c r="I69" s="122"/>
      <c r="J69" s="122"/>
      <c r="K69" s="28">
        <f>K70+K73+K76+K79</f>
        <v>130038.29999999999</v>
      </c>
      <c r="L69" s="29">
        <f>L70+L73+L76+L79</f>
        <v>97.855742482923489</v>
      </c>
      <c r="M69" s="29">
        <f>M70+M73+M76+M79</f>
        <v>5.7703666675763411E-2</v>
      </c>
      <c r="N69" s="44"/>
      <c r="O69" s="43"/>
      <c r="P69" s="45"/>
      <c r="Q69" s="43"/>
      <c r="R69" s="43"/>
      <c r="S69" s="43"/>
      <c r="T69" s="7"/>
      <c r="U69" s="7"/>
      <c r="V69" s="7"/>
    </row>
    <row r="70" spans="1:22" ht="30" hidden="1" customHeight="1" outlineLevel="1" x14ac:dyDescent="0.2">
      <c r="A70" s="97">
        <v>0</v>
      </c>
      <c r="B70" s="97">
        <v>1</v>
      </c>
      <c r="C70" s="97">
        <v>6</v>
      </c>
      <c r="D70" s="131">
        <v>1</v>
      </c>
      <c r="E70" s="100">
        <v>44</v>
      </c>
      <c r="F70" s="92" t="s">
        <v>106</v>
      </c>
      <c r="G70" s="32" t="s">
        <v>35</v>
      </c>
      <c r="H70" s="33" t="s">
        <v>31</v>
      </c>
      <c r="I70" s="34">
        <v>2987</v>
      </c>
      <c r="J70" s="34">
        <v>4.2</v>
      </c>
      <c r="K70" s="35">
        <f>SUM(K71:K72)</f>
        <v>12545.4</v>
      </c>
      <c r="L70" s="36">
        <f>SUM(L71:L72)</f>
        <v>10.35697184842731</v>
      </c>
      <c r="M70" s="36">
        <f>SUM(M71:M72)</f>
        <v>5.5669412774092108E-3</v>
      </c>
      <c r="N70" s="44"/>
      <c r="O70" s="43"/>
      <c r="P70" s="45"/>
      <c r="Q70" s="43"/>
      <c r="R70" s="43"/>
      <c r="S70" s="43"/>
      <c r="T70" s="7"/>
      <c r="U70" s="7"/>
      <c r="V70" s="7"/>
    </row>
    <row r="71" spans="1:22" ht="30" hidden="1" customHeight="1" outlineLevel="2" x14ac:dyDescent="0.2">
      <c r="A71" s="97">
        <v>1</v>
      </c>
      <c r="B71" s="97">
        <v>1</v>
      </c>
      <c r="C71" s="97">
        <v>6</v>
      </c>
      <c r="D71" s="131">
        <v>1</v>
      </c>
      <c r="E71" s="101">
        <v>45</v>
      </c>
      <c r="F71" s="93" t="s">
        <v>107</v>
      </c>
      <c r="G71" s="119" t="s">
        <v>37</v>
      </c>
      <c r="H71" s="41" t="s">
        <v>31</v>
      </c>
      <c r="I71" s="41">
        <f>ROUND((I70*0.21),2)</f>
        <v>627.27</v>
      </c>
      <c r="J71" s="42">
        <v>4.2</v>
      </c>
      <c r="K71" s="42">
        <f>ROUND((J71*I71),1)</f>
        <v>2634.5</v>
      </c>
      <c r="L71" s="43">
        <f>K71/$K$67</f>
        <v>2.1749360191529763</v>
      </c>
      <c r="M71" s="43">
        <f>K71/$K$5</f>
        <v>1.1690425809726727E-3</v>
      </c>
      <c r="N71" s="37"/>
      <c r="O71" s="36"/>
      <c r="P71" s="38"/>
      <c r="Q71" s="36"/>
      <c r="R71" s="36"/>
      <c r="S71" s="36"/>
      <c r="T71" s="39"/>
      <c r="U71" s="39"/>
    </row>
    <row r="72" spans="1:22" ht="30" hidden="1" customHeight="1" outlineLevel="2" x14ac:dyDescent="0.2">
      <c r="A72" s="97">
        <v>2</v>
      </c>
      <c r="B72" s="97">
        <v>1</v>
      </c>
      <c r="C72" s="97">
        <v>6</v>
      </c>
      <c r="D72" s="131">
        <v>1</v>
      </c>
      <c r="E72" s="101">
        <v>46</v>
      </c>
      <c r="F72" s="93" t="s">
        <v>108</v>
      </c>
      <c r="G72" s="40" t="s">
        <v>39</v>
      </c>
      <c r="H72" s="41" t="s">
        <v>31</v>
      </c>
      <c r="I72" s="41">
        <f>ROUND((I70*0.79),2)</f>
        <v>2359.73</v>
      </c>
      <c r="J72" s="42">
        <v>4.2</v>
      </c>
      <c r="K72" s="42">
        <f>ROUND((J72*I72),1)</f>
        <v>9910.9</v>
      </c>
      <c r="L72" s="43">
        <f>K72/$K$67</f>
        <v>8.1820358292743336</v>
      </c>
      <c r="M72" s="43">
        <f>K72/$K$5</f>
        <v>4.3978986964365386E-3</v>
      </c>
      <c r="N72" s="44"/>
      <c r="O72" s="43"/>
      <c r="P72" s="45"/>
      <c r="Q72" s="43"/>
      <c r="R72" s="43"/>
      <c r="S72" s="43"/>
    </row>
    <row r="73" spans="1:22" ht="30" hidden="1" customHeight="1" outlineLevel="1" x14ac:dyDescent="0.2">
      <c r="A73" s="97">
        <v>0</v>
      </c>
      <c r="B73" s="97">
        <v>2</v>
      </c>
      <c r="C73" s="97">
        <v>6</v>
      </c>
      <c r="D73" s="131">
        <v>1</v>
      </c>
      <c r="E73" s="100">
        <v>47</v>
      </c>
      <c r="F73" s="92" t="s">
        <v>109</v>
      </c>
      <c r="G73" s="32" t="s">
        <v>41</v>
      </c>
      <c r="H73" s="33" t="s">
        <v>31</v>
      </c>
      <c r="I73" s="34">
        <v>1147.5</v>
      </c>
      <c r="J73" s="34">
        <v>4.2</v>
      </c>
      <c r="K73" s="35">
        <f>SUM(K74:K75)</f>
        <v>4819.5</v>
      </c>
      <c r="L73" s="36">
        <f>SUM(L74:L75)</f>
        <v>3.9787831255675723</v>
      </c>
      <c r="M73" s="36">
        <f>SUM(M74:M75)</f>
        <v>2.1386224023525512E-3</v>
      </c>
      <c r="N73" s="44"/>
      <c r="O73" s="43"/>
      <c r="P73" s="45"/>
      <c r="Q73" s="43"/>
      <c r="R73" s="43"/>
      <c r="S73" s="43"/>
    </row>
    <row r="74" spans="1:22" ht="30" hidden="1" customHeight="1" outlineLevel="2" x14ac:dyDescent="0.2">
      <c r="A74" s="97">
        <v>1</v>
      </c>
      <c r="B74" s="97">
        <v>2</v>
      </c>
      <c r="C74" s="97">
        <v>6</v>
      </c>
      <c r="D74" s="131">
        <v>1</v>
      </c>
      <c r="E74" s="101">
        <v>48</v>
      </c>
      <c r="F74" s="93" t="s">
        <v>110</v>
      </c>
      <c r="G74" s="40" t="s">
        <v>37</v>
      </c>
      <c r="H74" s="41" t="s">
        <v>31</v>
      </c>
      <c r="I74" s="41">
        <f>ROUND((I73*0.21),1)</f>
        <v>241</v>
      </c>
      <c r="J74" s="42">
        <v>4.2</v>
      </c>
      <c r="K74" s="42">
        <f>ROUND((J74*I74),1)</f>
        <v>1012.2</v>
      </c>
      <c r="L74" s="43">
        <f>K74/$K$67</f>
        <v>0.83563114009741601</v>
      </c>
      <c r="M74" s="43">
        <f>K74/$K$5</f>
        <v>4.4915729757469703E-4</v>
      </c>
      <c r="N74" s="37"/>
      <c r="O74" s="36"/>
      <c r="P74" s="38"/>
      <c r="Q74" s="36"/>
      <c r="R74" s="36"/>
      <c r="S74" s="36"/>
      <c r="T74" s="39"/>
      <c r="U74" s="39"/>
    </row>
    <row r="75" spans="1:22" ht="30" hidden="1" customHeight="1" outlineLevel="2" x14ac:dyDescent="0.2">
      <c r="A75" s="97">
        <v>2</v>
      </c>
      <c r="B75" s="97">
        <v>2</v>
      </c>
      <c r="C75" s="97">
        <v>6</v>
      </c>
      <c r="D75" s="131">
        <v>1</v>
      </c>
      <c r="E75" s="101">
        <v>49</v>
      </c>
      <c r="F75" s="93" t="s">
        <v>111</v>
      </c>
      <c r="G75" s="40" t="s">
        <v>39</v>
      </c>
      <c r="H75" s="41" t="s">
        <v>31</v>
      </c>
      <c r="I75" s="41">
        <f>ROUND((I73*0.79),1)</f>
        <v>906.5</v>
      </c>
      <c r="J75" s="42">
        <v>4.2</v>
      </c>
      <c r="K75" s="42">
        <f>ROUND((J75*I75),1)</f>
        <v>3807.3</v>
      </c>
      <c r="L75" s="43">
        <f>K75/$K$67</f>
        <v>3.1431519854701562</v>
      </c>
      <c r="M75" s="43">
        <f>K75/$K$5</f>
        <v>1.6894651047778542E-3</v>
      </c>
      <c r="N75" s="44"/>
      <c r="O75" s="43"/>
      <c r="P75" s="45"/>
      <c r="Q75" s="43"/>
      <c r="R75" s="43"/>
      <c r="S75" s="43"/>
    </row>
    <row r="76" spans="1:22" ht="30" hidden="1" customHeight="1" outlineLevel="1" x14ac:dyDescent="0.2">
      <c r="A76" s="97">
        <v>0</v>
      </c>
      <c r="B76" s="97">
        <v>3</v>
      </c>
      <c r="C76" s="97">
        <v>6</v>
      </c>
      <c r="D76" s="131">
        <v>1</v>
      </c>
      <c r="E76" s="100">
        <v>50</v>
      </c>
      <c r="F76" s="92" t="s">
        <v>112</v>
      </c>
      <c r="G76" s="32" t="s">
        <v>45</v>
      </c>
      <c r="H76" s="33" t="s">
        <v>31</v>
      </c>
      <c r="I76" s="34">
        <v>23749</v>
      </c>
      <c r="J76" s="34">
        <v>4.2</v>
      </c>
      <c r="K76" s="35">
        <f>SUM(K77:K78)</f>
        <v>99745.799999999988</v>
      </c>
      <c r="L76" s="36">
        <f>SUM(L77:L78)</f>
        <v>82.346074465450343</v>
      </c>
      <c r="M76" s="36">
        <f>SUM(M77:M78)</f>
        <v>4.4261562904985396E-2</v>
      </c>
      <c r="N76" s="44"/>
      <c r="O76" s="43"/>
      <c r="P76" s="45"/>
      <c r="Q76" s="43"/>
      <c r="R76" s="43"/>
      <c r="S76" s="43"/>
    </row>
    <row r="77" spans="1:22" ht="30" hidden="1" customHeight="1" outlineLevel="2" x14ac:dyDescent="0.2">
      <c r="A77" s="97">
        <v>1</v>
      </c>
      <c r="B77" s="97">
        <v>3</v>
      </c>
      <c r="C77" s="97">
        <v>6</v>
      </c>
      <c r="D77" s="131">
        <v>1</v>
      </c>
      <c r="E77" s="101">
        <v>51</v>
      </c>
      <c r="F77" s="93" t="s">
        <v>113</v>
      </c>
      <c r="G77" s="40" t="s">
        <v>37</v>
      </c>
      <c r="H77" s="41" t="s">
        <v>31</v>
      </c>
      <c r="I77" s="41">
        <f>ROUND((I76*0.21),2)</f>
        <v>4987.29</v>
      </c>
      <c r="J77" s="42">
        <v>4.2</v>
      </c>
      <c r="K77" s="42">
        <f>ROUND((J77*I77),1)</f>
        <v>20946.599999999999</v>
      </c>
      <c r="L77" s="43">
        <f>K77/$K$67</f>
        <v>17.292660777676875</v>
      </c>
      <c r="M77" s="43">
        <f>K77/$K$5</f>
        <v>9.2949202226616755E-3</v>
      </c>
      <c r="N77" s="37"/>
      <c r="O77" s="36"/>
      <c r="P77" s="38"/>
      <c r="Q77" s="36"/>
      <c r="R77" s="36"/>
      <c r="S77" s="36"/>
      <c r="T77" s="39"/>
      <c r="U77" s="39"/>
    </row>
    <row r="78" spans="1:22" ht="34.5" hidden="1" customHeight="1" outlineLevel="2" x14ac:dyDescent="0.2">
      <c r="A78" s="97">
        <v>2</v>
      </c>
      <c r="B78" s="97">
        <v>3</v>
      </c>
      <c r="C78" s="97">
        <v>6</v>
      </c>
      <c r="D78" s="131">
        <v>1</v>
      </c>
      <c r="E78" s="101">
        <v>52</v>
      </c>
      <c r="F78" s="93" t="s">
        <v>114</v>
      </c>
      <c r="G78" s="40" t="s">
        <v>39</v>
      </c>
      <c r="H78" s="41" t="s">
        <v>31</v>
      </c>
      <c r="I78" s="41">
        <f>ROUND((I76*0.79),2)</f>
        <v>18761.71</v>
      </c>
      <c r="J78" s="42">
        <v>4.2</v>
      </c>
      <c r="K78" s="42">
        <f>ROUND((J78*I78),1)</f>
        <v>78799.199999999997</v>
      </c>
      <c r="L78" s="43">
        <f>K78/$K$67</f>
        <v>65.053413687773471</v>
      </c>
      <c r="M78" s="43">
        <f>K78/$K$5</f>
        <v>3.4966642682323718E-2</v>
      </c>
      <c r="N78" s="44"/>
      <c r="O78" s="43"/>
      <c r="P78" s="45"/>
      <c r="Q78" s="43"/>
      <c r="R78" s="43"/>
      <c r="S78" s="43"/>
    </row>
    <row r="79" spans="1:22" ht="34.5" hidden="1" customHeight="1" outlineLevel="1" x14ac:dyDescent="0.2">
      <c r="A79" s="97">
        <v>0</v>
      </c>
      <c r="B79" s="97">
        <v>4</v>
      </c>
      <c r="C79" s="97">
        <v>6</v>
      </c>
      <c r="D79" s="131">
        <v>1</v>
      </c>
      <c r="E79" s="100">
        <v>53</v>
      </c>
      <c r="F79" s="92" t="s">
        <v>115</v>
      </c>
      <c r="G79" s="32" t="s">
        <v>49</v>
      </c>
      <c r="H79" s="33" t="s">
        <v>31</v>
      </c>
      <c r="I79" s="34">
        <v>3534</v>
      </c>
      <c r="J79" s="34">
        <v>4.2</v>
      </c>
      <c r="K79" s="35">
        <f>SUM(K80:K81)</f>
        <v>12927.600000000002</v>
      </c>
      <c r="L79" s="36">
        <f>SUM(L80:L81)</f>
        <v>1.1739130434782608</v>
      </c>
      <c r="M79" s="36">
        <f>SUM(M80:M81)</f>
        <v>5.7365400910162545E-3</v>
      </c>
      <c r="N79" s="44"/>
      <c r="O79" s="43"/>
      <c r="P79" s="45"/>
      <c r="Q79" s="43"/>
      <c r="R79" s="43"/>
      <c r="S79" s="43"/>
    </row>
    <row r="80" spans="1:22" ht="30" hidden="1" customHeight="1" outlineLevel="1" x14ac:dyDescent="0.2">
      <c r="A80" s="97">
        <v>0</v>
      </c>
      <c r="B80" s="97">
        <v>0</v>
      </c>
      <c r="C80" s="97">
        <v>7</v>
      </c>
      <c r="D80" s="131">
        <v>1</v>
      </c>
      <c r="E80" s="99">
        <v>56</v>
      </c>
      <c r="F80" s="91" t="s">
        <v>116</v>
      </c>
      <c r="G80" s="105" t="s">
        <v>117</v>
      </c>
      <c r="H80" s="106"/>
      <c r="I80" s="106"/>
      <c r="J80" s="107"/>
      <c r="K80" s="28">
        <f>+K81+K84</f>
        <v>11012.400000000001</v>
      </c>
      <c r="L80" s="29">
        <f>L81+L84</f>
        <v>0.99999999999999989</v>
      </c>
      <c r="M80" s="29">
        <f>M81+M84</f>
        <v>4.8866822997545873E-3</v>
      </c>
      <c r="N80" s="30"/>
      <c r="O80" s="29"/>
      <c r="P80" s="31"/>
      <c r="Q80" s="29"/>
      <c r="R80" s="29"/>
      <c r="S80" s="29"/>
    </row>
    <row r="81" spans="1:21" ht="30" hidden="1" customHeight="1" outlineLevel="2" x14ac:dyDescent="0.2">
      <c r="A81" s="97">
        <v>0</v>
      </c>
      <c r="B81" s="97">
        <v>1</v>
      </c>
      <c r="C81" s="97">
        <v>7</v>
      </c>
      <c r="D81" s="131">
        <v>1</v>
      </c>
      <c r="E81" s="100">
        <v>57</v>
      </c>
      <c r="F81" s="92" t="s">
        <v>118</v>
      </c>
      <c r="G81" s="32" t="s">
        <v>45</v>
      </c>
      <c r="H81" s="33" t="s">
        <v>31</v>
      </c>
      <c r="I81" s="34">
        <v>456</v>
      </c>
      <c r="J81" s="34">
        <v>4.2</v>
      </c>
      <c r="K81" s="35">
        <f>SUM(K82:K83)</f>
        <v>1915.2</v>
      </c>
      <c r="L81" s="36">
        <f>SUM(L82:L83)</f>
        <v>0.17391304347826086</v>
      </c>
      <c r="M81" s="36">
        <f>SUM(M82:M83)</f>
        <v>8.4985779126166739E-4</v>
      </c>
      <c r="N81" s="37"/>
      <c r="O81" s="36"/>
      <c r="P81" s="38"/>
      <c r="Q81" s="36"/>
      <c r="R81" s="36"/>
      <c r="S81" s="36"/>
      <c r="T81" s="39"/>
      <c r="U81" s="39"/>
    </row>
    <row r="82" spans="1:21" ht="30" hidden="1" customHeight="1" outlineLevel="3" x14ac:dyDescent="0.2">
      <c r="A82" s="97">
        <v>1</v>
      </c>
      <c r="B82" s="97">
        <v>1</v>
      </c>
      <c r="C82" s="97">
        <v>7</v>
      </c>
      <c r="D82" s="131">
        <v>1</v>
      </c>
      <c r="E82" s="101">
        <v>54</v>
      </c>
      <c r="F82" s="93" t="s">
        <v>119</v>
      </c>
      <c r="G82" s="40" t="s">
        <v>37</v>
      </c>
      <c r="H82" s="41" t="s">
        <v>31</v>
      </c>
      <c r="I82" s="41">
        <f>ROUND((I81*0.21),2)</f>
        <v>95.76</v>
      </c>
      <c r="J82" s="42">
        <v>4.2</v>
      </c>
      <c r="K82" s="42">
        <f>ROUND((J82*I82),1)</f>
        <v>402.2</v>
      </c>
      <c r="L82" s="43">
        <f>K82/$K$80</f>
        <v>3.6522465584250478E-2</v>
      </c>
      <c r="M82" s="43">
        <f>K82/$K$5</f>
        <v>1.7847368611395291E-4</v>
      </c>
      <c r="N82" s="44"/>
      <c r="O82" s="43"/>
      <c r="P82" s="45"/>
      <c r="Q82" s="43"/>
      <c r="R82" s="43"/>
      <c r="S82" s="43"/>
    </row>
    <row r="83" spans="1:21" ht="30" hidden="1" customHeight="1" outlineLevel="3" x14ac:dyDescent="0.2">
      <c r="A83" s="97">
        <v>2</v>
      </c>
      <c r="B83" s="97">
        <v>1</v>
      </c>
      <c r="C83" s="97">
        <v>7</v>
      </c>
      <c r="D83" s="131">
        <v>1</v>
      </c>
      <c r="E83" s="101">
        <v>54</v>
      </c>
      <c r="F83" s="93" t="s">
        <v>120</v>
      </c>
      <c r="G83" s="40" t="s">
        <v>39</v>
      </c>
      <c r="H83" s="41" t="s">
        <v>31</v>
      </c>
      <c r="I83" s="41">
        <f>ROUND((I81*0.79),2)</f>
        <v>360.24</v>
      </c>
      <c r="J83" s="42">
        <v>4.2</v>
      </c>
      <c r="K83" s="42">
        <f>ROUND((J83*I83),1)</f>
        <v>1513</v>
      </c>
      <c r="L83" s="43">
        <f>K83/$K$80</f>
        <v>0.13739057789401038</v>
      </c>
      <c r="M83" s="43">
        <f>K83/$K$5</f>
        <v>6.7138410514771445E-4</v>
      </c>
      <c r="N83" s="44"/>
      <c r="O83" s="43"/>
      <c r="P83" s="45"/>
      <c r="Q83" s="43"/>
      <c r="R83" s="43"/>
      <c r="S83" s="43"/>
    </row>
    <row r="84" spans="1:21" ht="30" hidden="1" customHeight="1" outlineLevel="2" x14ac:dyDescent="0.2">
      <c r="A84" s="97">
        <v>0</v>
      </c>
      <c r="B84" s="97">
        <v>2</v>
      </c>
      <c r="C84" s="97">
        <v>7</v>
      </c>
      <c r="D84" s="131">
        <v>1</v>
      </c>
      <c r="E84" s="100">
        <v>55</v>
      </c>
      <c r="F84" s="92" t="s">
        <v>121</v>
      </c>
      <c r="G84" s="32" t="s">
        <v>49</v>
      </c>
      <c r="H84" s="33" t="s">
        <v>31</v>
      </c>
      <c r="I84" s="34">
        <v>2166</v>
      </c>
      <c r="J84" s="34">
        <v>4.2</v>
      </c>
      <c r="K84" s="35">
        <f>SUM(K85:K86)</f>
        <v>9097.2000000000007</v>
      </c>
      <c r="L84" s="36">
        <f>SUM(L85:L86)</f>
        <v>0.82608695652173902</v>
      </c>
      <c r="M84" s="36">
        <f>SUM(M85:M86)</f>
        <v>4.0368245084929201E-3</v>
      </c>
      <c r="N84" s="37"/>
      <c r="O84" s="36"/>
      <c r="P84" s="38"/>
      <c r="Q84" s="36"/>
      <c r="R84" s="36"/>
      <c r="S84" s="36"/>
      <c r="T84" s="39"/>
      <c r="U84" s="39"/>
    </row>
    <row r="85" spans="1:21" ht="34.5" hidden="1" customHeight="1" outlineLevel="3" x14ac:dyDescent="0.2">
      <c r="A85" s="97">
        <v>1</v>
      </c>
      <c r="B85" s="97">
        <v>2</v>
      </c>
      <c r="C85" s="97">
        <v>7</v>
      </c>
      <c r="D85" s="131">
        <v>1</v>
      </c>
      <c r="E85" s="101">
        <v>56</v>
      </c>
      <c r="F85" s="93" t="s">
        <v>122</v>
      </c>
      <c r="G85" s="40" t="s">
        <v>37</v>
      </c>
      <c r="H85" s="41" t="s">
        <v>31</v>
      </c>
      <c r="I85" s="41">
        <f>ROUND((I84*0.21),2)</f>
        <v>454.86</v>
      </c>
      <c r="J85" s="42">
        <v>4.2</v>
      </c>
      <c r="K85" s="42">
        <f>ROUND((J85*I85),1)</f>
        <v>1910.4</v>
      </c>
      <c r="L85" s="43">
        <f>K85/$K$80</f>
        <v>0.17347717118884165</v>
      </c>
      <c r="M85" s="43">
        <f>K85/$K$5</f>
        <v>8.4772782186000914E-4</v>
      </c>
      <c r="N85" s="44"/>
      <c r="O85" s="43"/>
      <c r="P85" s="45"/>
      <c r="Q85" s="43"/>
      <c r="R85" s="43"/>
      <c r="S85" s="43"/>
    </row>
    <row r="86" spans="1:21" ht="34.5" hidden="1" customHeight="1" outlineLevel="3" x14ac:dyDescent="0.2">
      <c r="A86" s="97">
        <v>2</v>
      </c>
      <c r="B86" s="97">
        <v>2</v>
      </c>
      <c r="C86" s="97">
        <v>7</v>
      </c>
      <c r="D86" s="131">
        <v>1</v>
      </c>
      <c r="E86" s="101">
        <v>56</v>
      </c>
      <c r="F86" s="93" t="s">
        <v>123</v>
      </c>
      <c r="G86" s="47" t="s">
        <v>39</v>
      </c>
      <c r="H86" s="48" t="s">
        <v>31</v>
      </c>
      <c r="I86" s="48">
        <f>ROUND((I84*0.79),2)</f>
        <v>1711.14</v>
      </c>
      <c r="J86" s="49">
        <v>4.2</v>
      </c>
      <c r="K86" s="49">
        <f>ROUND((J86*I86),1)</f>
        <v>7186.8</v>
      </c>
      <c r="L86" s="50">
        <f>K86/$K$80</f>
        <v>0.65260978533289737</v>
      </c>
      <c r="M86" s="50">
        <f>K86/$K$5</f>
        <v>3.1890966866329113E-3</v>
      </c>
      <c r="N86" s="44"/>
      <c r="O86" s="43"/>
      <c r="P86" s="45"/>
      <c r="Q86" s="43"/>
      <c r="R86" s="43"/>
      <c r="S86" s="43"/>
    </row>
    <row r="87" spans="1:21" ht="30" customHeight="1" collapsed="1" x14ac:dyDescent="0.2">
      <c r="A87" s="97">
        <v>0</v>
      </c>
      <c r="B87" s="97">
        <v>0</v>
      </c>
      <c r="C87" s="97">
        <v>8</v>
      </c>
      <c r="D87" s="131">
        <v>1</v>
      </c>
      <c r="E87" s="99">
        <v>57</v>
      </c>
      <c r="F87" s="91" t="s">
        <v>124</v>
      </c>
      <c r="G87" s="105" t="s">
        <v>125</v>
      </c>
      <c r="H87" s="106"/>
      <c r="I87" s="106"/>
      <c r="J87" s="107"/>
      <c r="K87" s="28">
        <f>+K88+K91</f>
        <v>20819.8</v>
      </c>
      <c r="L87" s="29">
        <f>L88+L91</f>
        <v>1</v>
      </c>
      <c r="M87" s="29">
        <f>M88+M91</f>
        <v>9.2386535309678698E-3</v>
      </c>
      <c r="N87" s="30"/>
      <c r="O87" s="29"/>
      <c r="P87" s="31"/>
      <c r="Q87" s="29"/>
      <c r="R87" s="29"/>
      <c r="S87" s="29"/>
    </row>
    <row r="88" spans="1:21" ht="30" hidden="1" customHeight="1" outlineLevel="1" x14ac:dyDescent="0.2">
      <c r="A88" s="97">
        <v>0</v>
      </c>
      <c r="B88" s="97">
        <v>1</v>
      </c>
      <c r="C88" s="97">
        <v>8</v>
      </c>
      <c r="D88" s="131">
        <v>1</v>
      </c>
      <c r="E88" s="100">
        <v>58</v>
      </c>
      <c r="F88" s="92" t="s">
        <v>126</v>
      </c>
      <c r="G88" s="32" t="s">
        <v>45</v>
      </c>
      <c r="H88" s="33" t="s">
        <v>31</v>
      </c>
      <c r="I88" s="34">
        <v>2791.1</v>
      </c>
      <c r="J88" s="34">
        <v>4.2</v>
      </c>
      <c r="K88" s="35">
        <f>SUM(K89:K90)</f>
        <v>11722.599999999999</v>
      </c>
      <c r="L88" s="36">
        <f>SUM(L89:L90)</f>
        <v>0.56305055764224443</v>
      </c>
      <c r="M88" s="36">
        <f>SUM(M89:M90)</f>
        <v>5.2018290224749488E-3</v>
      </c>
      <c r="N88" s="37"/>
      <c r="O88" s="36"/>
      <c r="P88" s="38"/>
      <c r="Q88" s="36"/>
      <c r="R88" s="36"/>
      <c r="S88" s="36"/>
      <c r="T88" s="39"/>
      <c r="U88" s="39"/>
    </row>
    <row r="89" spans="1:21" ht="30" hidden="1" customHeight="1" outlineLevel="2" x14ac:dyDescent="0.2">
      <c r="A89" s="97">
        <v>1</v>
      </c>
      <c r="B89" s="97">
        <v>1</v>
      </c>
      <c r="C89" s="97">
        <v>8</v>
      </c>
      <c r="D89" s="131">
        <v>1</v>
      </c>
      <c r="E89" s="101">
        <v>59</v>
      </c>
      <c r="F89" s="93" t="s">
        <v>127</v>
      </c>
      <c r="G89" s="40" t="s">
        <v>37</v>
      </c>
      <c r="H89" s="41" t="s">
        <v>31</v>
      </c>
      <c r="I89" s="41">
        <f>ROUND((I88*0.21),2)</f>
        <v>586.13</v>
      </c>
      <c r="J89" s="42">
        <v>4.2</v>
      </c>
      <c r="K89" s="42">
        <f>ROUND((J89*I89),1)</f>
        <v>2461.6999999999998</v>
      </c>
      <c r="L89" s="43">
        <f>K89/$K$87</f>
        <v>0.11823840766962218</v>
      </c>
      <c r="M89" s="43">
        <f>K89/$K$5</f>
        <v>1.0923636825129733E-3</v>
      </c>
      <c r="N89" s="44"/>
      <c r="O89" s="43"/>
      <c r="P89" s="45"/>
      <c r="Q89" s="43"/>
      <c r="R89" s="43"/>
      <c r="S89" s="43"/>
    </row>
    <row r="90" spans="1:21" ht="30" hidden="1" customHeight="1" outlineLevel="2" x14ac:dyDescent="0.2">
      <c r="A90" s="97">
        <v>2</v>
      </c>
      <c r="B90" s="97">
        <v>1</v>
      </c>
      <c r="C90" s="97">
        <v>8</v>
      </c>
      <c r="D90" s="131">
        <v>1</v>
      </c>
      <c r="E90" s="101">
        <v>60</v>
      </c>
      <c r="F90" s="93" t="s">
        <v>128</v>
      </c>
      <c r="G90" s="40" t="s">
        <v>39</v>
      </c>
      <c r="H90" s="41" t="s">
        <v>31</v>
      </c>
      <c r="I90" s="41">
        <f>ROUND((I88*0.79),2)</f>
        <v>2204.9699999999998</v>
      </c>
      <c r="J90" s="42">
        <v>4.2</v>
      </c>
      <c r="K90" s="42">
        <f>ROUND((J90*I90),1)</f>
        <v>9260.9</v>
      </c>
      <c r="L90" s="43">
        <f>K90/$K$87</f>
        <v>0.4448121499726222</v>
      </c>
      <c r="M90" s="43">
        <f>K90/$K$5</f>
        <v>4.1094653399619758E-3</v>
      </c>
      <c r="N90" s="44"/>
      <c r="O90" s="43"/>
      <c r="P90" s="45"/>
      <c r="Q90" s="43"/>
      <c r="R90" s="43"/>
      <c r="S90" s="43"/>
    </row>
    <row r="91" spans="1:21" ht="30" hidden="1" customHeight="1" outlineLevel="1" x14ac:dyDescent="0.2">
      <c r="A91" s="97">
        <v>0</v>
      </c>
      <c r="B91" s="97">
        <v>2</v>
      </c>
      <c r="C91" s="97">
        <v>8</v>
      </c>
      <c r="D91" s="131">
        <v>1</v>
      </c>
      <c r="E91" s="100">
        <v>61</v>
      </c>
      <c r="F91" s="92" t="s">
        <v>129</v>
      </c>
      <c r="G91" s="32" t="s">
        <v>49</v>
      </c>
      <c r="H91" s="33" t="s">
        <v>31</v>
      </c>
      <c r="I91" s="34">
        <v>2166</v>
      </c>
      <c r="J91" s="34">
        <v>4.2</v>
      </c>
      <c r="K91" s="35">
        <f>SUM(K92:K93)</f>
        <v>9097.2000000000007</v>
      </c>
      <c r="L91" s="36">
        <f>SUM(L92:L93)</f>
        <v>0.43694944235775562</v>
      </c>
      <c r="M91" s="36">
        <f>SUM(M92:M93)</f>
        <v>4.0368245084929201E-3</v>
      </c>
      <c r="N91" s="37"/>
      <c r="O91" s="36"/>
      <c r="P91" s="38"/>
      <c r="Q91" s="36"/>
      <c r="R91" s="36"/>
      <c r="S91" s="36"/>
      <c r="T91" s="39"/>
      <c r="U91" s="39"/>
    </row>
    <row r="92" spans="1:21" ht="34.5" hidden="1" customHeight="1" outlineLevel="2" x14ac:dyDescent="0.2">
      <c r="A92" s="97">
        <v>1</v>
      </c>
      <c r="B92" s="97">
        <v>2</v>
      </c>
      <c r="C92" s="97">
        <v>8</v>
      </c>
      <c r="D92" s="131">
        <v>1</v>
      </c>
      <c r="E92" s="101">
        <v>62</v>
      </c>
      <c r="F92" s="93" t="s">
        <v>130</v>
      </c>
      <c r="G92" s="40" t="s">
        <v>37</v>
      </c>
      <c r="H92" s="41" t="s">
        <v>31</v>
      </c>
      <c r="I92" s="41">
        <f>ROUND((I91*0.21),2)</f>
        <v>454.86</v>
      </c>
      <c r="J92" s="42">
        <v>4.2</v>
      </c>
      <c r="K92" s="42">
        <f>ROUND((J92*I92),1)</f>
        <v>1910.4</v>
      </c>
      <c r="L92" s="43">
        <f>K92/$K$87</f>
        <v>9.1758806520715872E-2</v>
      </c>
      <c r="M92" s="43">
        <f>K92/$K$5</f>
        <v>8.4772782186000914E-4</v>
      </c>
      <c r="N92" s="44"/>
      <c r="O92" s="43"/>
      <c r="P92" s="45"/>
      <c r="Q92" s="43"/>
      <c r="R92" s="43"/>
      <c r="S92" s="43"/>
    </row>
    <row r="93" spans="1:21" ht="34.5" hidden="1" customHeight="1" outlineLevel="2" x14ac:dyDescent="0.2">
      <c r="A93" s="97">
        <v>2</v>
      </c>
      <c r="B93" s="97">
        <v>2</v>
      </c>
      <c r="C93" s="97">
        <v>8</v>
      </c>
      <c r="D93" s="131">
        <v>1</v>
      </c>
      <c r="E93" s="101">
        <v>63</v>
      </c>
      <c r="F93" s="93" t="s">
        <v>131</v>
      </c>
      <c r="G93" s="47" t="s">
        <v>39</v>
      </c>
      <c r="H93" s="48" t="s">
        <v>31</v>
      </c>
      <c r="I93" s="48">
        <f>ROUND((I91*0.79),2)</f>
        <v>1711.14</v>
      </c>
      <c r="J93" s="49">
        <v>4.2</v>
      </c>
      <c r="K93" s="49">
        <f>ROUND((J93*I93),1)</f>
        <v>7186.8</v>
      </c>
      <c r="L93" s="50">
        <f>K93/$K$87</f>
        <v>0.34519063583703974</v>
      </c>
      <c r="M93" s="50">
        <f>K93/$K$5</f>
        <v>3.1890966866329113E-3</v>
      </c>
      <c r="N93" s="44"/>
      <c r="O93" s="43"/>
      <c r="P93" s="45"/>
      <c r="Q93" s="43"/>
      <c r="R93" s="43"/>
      <c r="S93" s="43"/>
    </row>
    <row r="94" spans="1:21" ht="30" customHeight="1" collapsed="1" x14ac:dyDescent="0.2">
      <c r="A94" s="97">
        <v>0</v>
      </c>
      <c r="B94" s="97">
        <v>0</v>
      </c>
      <c r="C94" s="97">
        <v>9</v>
      </c>
      <c r="D94" s="131">
        <v>1</v>
      </c>
      <c r="E94" s="99">
        <v>64</v>
      </c>
      <c r="F94" s="91" t="s">
        <v>132</v>
      </c>
      <c r="G94" s="105" t="s">
        <v>133</v>
      </c>
      <c r="H94" s="106"/>
      <c r="I94" s="106"/>
      <c r="J94" s="107"/>
      <c r="K94" s="28">
        <f>+K95+K98</f>
        <v>13034.7</v>
      </c>
      <c r="L94" s="29">
        <f>L95+L98</f>
        <v>1</v>
      </c>
      <c r="M94" s="29">
        <f>M95+M98</f>
        <v>5.784065033290757E-3</v>
      </c>
      <c r="N94" s="30"/>
      <c r="O94" s="29"/>
      <c r="P94" s="31"/>
      <c r="Q94" s="29"/>
      <c r="R94" s="29"/>
      <c r="S94" s="29"/>
    </row>
    <row r="95" spans="1:21" ht="30" hidden="1" customHeight="1" outlineLevel="1" x14ac:dyDescent="0.2">
      <c r="A95" s="97">
        <v>0</v>
      </c>
      <c r="B95" s="97">
        <v>1</v>
      </c>
      <c r="C95" s="97">
        <v>9</v>
      </c>
      <c r="D95" s="131">
        <v>1</v>
      </c>
      <c r="E95" s="100">
        <v>65</v>
      </c>
      <c r="F95" s="92" t="s">
        <v>134</v>
      </c>
      <c r="G95" s="32" t="s">
        <v>45</v>
      </c>
      <c r="H95" s="33" t="s">
        <v>31</v>
      </c>
      <c r="I95" s="34">
        <v>1365</v>
      </c>
      <c r="J95" s="34">
        <v>4.2</v>
      </c>
      <c r="K95" s="35">
        <f>SUM(K96:K97)</f>
        <v>5733</v>
      </c>
      <c r="L95" s="36">
        <f>SUM(L96:L97)</f>
        <v>0.43982600289995166</v>
      </c>
      <c r="M95" s="36">
        <f>SUM(M96:M97)</f>
        <v>2.5439822041056492E-3</v>
      </c>
      <c r="N95" s="37"/>
      <c r="O95" s="36"/>
      <c r="P95" s="38"/>
      <c r="Q95" s="36"/>
      <c r="R95" s="36"/>
      <c r="S95" s="36"/>
      <c r="T95" s="39"/>
      <c r="U95" s="39"/>
    </row>
    <row r="96" spans="1:21" ht="30" hidden="1" customHeight="1" outlineLevel="2" x14ac:dyDescent="0.2">
      <c r="A96" s="97">
        <v>1</v>
      </c>
      <c r="B96" s="97">
        <v>1</v>
      </c>
      <c r="C96" s="97">
        <v>9</v>
      </c>
      <c r="D96" s="131">
        <v>1</v>
      </c>
      <c r="E96" s="101">
        <v>66</v>
      </c>
      <c r="F96" s="93" t="s">
        <v>135</v>
      </c>
      <c r="G96" s="40" t="s">
        <v>37</v>
      </c>
      <c r="H96" s="41" t="s">
        <v>31</v>
      </c>
      <c r="I96" s="41">
        <f>ROUND((I95*0.21),2)</f>
        <v>286.64999999999998</v>
      </c>
      <c r="J96" s="42">
        <v>4.2</v>
      </c>
      <c r="K96" s="42">
        <f>ROUND((J96*I96),1)</f>
        <v>1203.9000000000001</v>
      </c>
      <c r="L96" s="43">
        <f>K96/$K$94</f>
        <v>9.236115906004741E-2</v>
      </c>
      <c r="M96" s="43">
        <f>K96/$K$5</f>
        <v>5.3422295055342601E-4</v>
      </c>
      <c r="N96" s="44"/>
      <c r="O96" s="43"/>
      <c r="P96" s="45"/>
      <c r="Q96" s="43"/>
      <c r="R96" s="43"/>
      <c r="S96" s="43"/>
    </row>
    <row r="97" spans="1:21" ht="30" hidden="1" customHeight="1" outlineLevel="2" x14ac:dyDescent="0.2">
      <c r="A97" s="97">
        <v>2</v>
      </c>
      <c r="B97" s="97">
        <v>1</v>
      </c>
      <c r="C97" s="97">
        <v>9</v>
      </c>
      <c r="D97" s="131">
        <v>1</v>
      </c>
      <c r="E97" s="101">
        <v>67</v>
      </c>
      <c r="F97" s="93" t="s">
        <v>136</v>
      </c>
      <c r="G97" s="40" t="s">
        <v>39</v>
      </c>
      <c r="H97" s="41" t="s">
        <v>31</v>
      </c>
      <c r="I97" s="41">
        <f>ROUND((I95*0.79),2)</f>
        <v>1078.3499999999999</v>
      </c>
      <c r="J97" s="42">
        <v>4.2</v>
      </c>
      <c r="K97" s="42">
        <f>ROUND((J97*I97),1)</f>
        <v>4529.1000000000004</v>
      </c>
      <c r="L97" s="43">
        <f>K97/$K$94</f>
        <v>0.34746484383990428</v>
      </c>
      <c r="M97" s="43">
        <f>K97/$K$5</f>
        <v>2.0097592535522233E-3</v>
      </c>
      <c r="N97" s="44"/>
      <c r="O97" s="43"/>
      <c r="P97" s="45"/>
      <c r="Q97" s="43"/>
      <c r="R97" s="43"/>
      <c r="S97" s="43"/>
    </row>
    <row r="98" spans="1:21" ht="30" hidden="1" customHeight="1" outlineLevel="1" x14ac:dyDescent="0.2">
      <c r="A98" s="97">
        <v>0</v>
      </c>
      <c r="B98" s="97">
        <v>2</v>
      </c>
      <c r="C98" s="97">
        <v>9</v>
      </c>
      <c r="D98" s="131">
        <v>1</v>
      </c>
      <c r="E98" s="100">
        <v>68</v>
      </c>
      <c r="F98" s="92" t="s">
        <v>137</v>
      </c>
      <c r="G98" s="32" t="s">
        <v>49</v>
      </c>
      <c r="H98" s="33" t="s">
        <v>31</v>
      </c>
      <c r="I98" s="34">
        <v>1738.5</v>
      </c>
      <c r="J98" s="34">
        <v>4.2</v>
      </c>
      <c r="K98" s="35">
        <f>SUM(K99:K100)</f>
        <v>7301.7000000000007</v>
      </c>
      <c r="L98" s="36">
        <f>SUM(L99:L100)</f>
        <v>0.56017399710004834</v>
      </c>
      <c r="M98" s="36">
        <f>SUM(M99:M100)</f>
        <v>3.2400828291851073E-3</v>
      </c>
      <c r="N98" s="37"/>
      <c r="O98" s="36"/>
      <c r="P98" s="38"/>
      <c r="Q98" s="36"/>
      <c r="R98" s="36"/>
      <c r="S98" s="36"/>
      <c r="T98" s="39"/>
      <c r="U98" s="39"/>
    </row>
    <row r="99" spans="1:21" ht="34.5" hidden="1" customHeight="1" outlineLevel="2" x14ac:dyDescent="0.2">
      <c r="A99" s="97">
        <v>1</v>
      </c>
      <c r="B99" s="97">
        <v>2</v>
      </c>
      <c r="C99" s="97">
        <v>9</v>
      </c>
      <c r="D99" s="131">
        <v>1</v>
      </c>
      <c r="E99" s="101">
        <v>66</v>
      </c>
      <c r="F99" s="93" t="s">
        <v>138</v>
      </c>
      <c r="G99" s="40" t="s">
        <v>37</v>
      </c>
      <c r="H99" s="41" t="s">
        <v>31</v>
      </c>
      <c r="I99" s="41">
        <f>ROUND((I98*0.21),1)</f>
        <v>365.1</v>
      </c>
      <c r="J99" s="42">
        <v>4.2</v>
      </c>
      <c r="K99" s="42">
        <f>ROUND((J99*I99),1)</f>
        <v>1533.4</v>
      </c>
      <c r="L99" s="43">
        <f>K99/$K$94</f>
        <v>0.11763983827782765</v>
      </c>
      <c r="M99" s="43">
        <f>K99/$K$5</f>
        <v>6.8043647510476236E-4</v>
      </c>
      <c r="N99" s="44"/>
      <c r="O99" s="43"/>
      <c r="P99" s="45"/>
      <c r="Q99" s="43"/>
      <c r="R99" s="43"/>
      <c r="S99" s="43"/>
    </row>
    <row r="100" spans="1:21" ht="34.5" hidden="1" customHeight="1" outlineLevel="2" x14ac:dyDescent="0.2">
      <c r="A100" s="97">
        <v>2</v>
      </c>
      <c r="B100" s="97">
        <v>2</v>
      </c>
      <c r="C100" s="97">
        <v>9</v>
      </c>
      <c r="D100" s="131">
        <v>1</v>
      </c>
      <c r="E100" s="101">
        <v>66</v>
      </c>
      <c r="F100" s="93" t="s">
        <v>139</v>
      </c>
      <c r="G100" s="40" t="s">
        <v>39</v>
      </c>
      <c r="H100" s="41" t="s">
        <v>31</v>
      </c>
      <c r="I100" s="41">
        <f>ROUND((I98*0.79),1)</f>
        <v>1373.4</v>
      </c>
      <c r="J100" s="42">
        <v>4.2</v>
      </c>
      <c r="K100" s="42">
        <f>ROUND((J100*I100),1)</f>
        <v>5768.3</v>
      </c>
      <c r="L100" s="43">
        <f>K100/$K$94</f>
        <v>0.44253415882222069</v>
      </c>
      <c r="M100" s="43">
        <f>K100/$K$5</f>
        <v>2.559646354080345E-3</v>
      </c>
      <c r="N100" s="44"/>
      <c r="O100" s="43"/>
      <c r="P100" s="45"/>
      <c r="Q100" s="43"/>
      <c r="R100" s="43"/>
      <c r="S100" s="43"/>
    </row>
    <row r="101" spans="1:21" ht="30" customHeight="1" collapsed="1" x14ac:dyDescent="0.2">
      <c r="A101" s="97">
        <v>0</v>
      </c>
      <c r="B101" s="97">
        <v>0</v>
      </c>
      <c r="C101" s="97">
        <v>10</v>
      </c>
      <c r="D101" s="131">
        <v>1</v>
      </c>
      <c r="E101" s="99">
        <v>67</v>
      </c>
      <c r="F101" s="91" t="s">
        <v>140</v>
      </c>
      <c r="G101" s="105" t="s">
        <v>141</v>
      </c>
      <c r="H101" s="106"/>
      <c r="I101" s="106"/>
      <c r="J101" s="107"/>
      <c r="K101" s="28">
        <f>+K102+K105</f>
        <v>9300.9000000000015</v>
      </c>
      <c r="L101" s="29">
        <f>L102+L105</f>
        <v>0.99999999999999978</v>
      </c>
      <c r="M101" s="29">
        <f>M102+M105</f>
        <v>4.1272150849757955E-3</v>
      </c>
      <c r="N101" s="30"/>
      <c r="O101" s="29"/>
      <c r="P101" s="31"/>
      <c r="Q101" s="29"/>
      <c r="R101" s="29"/>
      <c r="S101" s="29"/>
    </row>
    <row r="102" spans="1:21" ht="30" hidden="1" customHeight="1" outlineLevel="1" x14ac:dyDescent="0.2">
      <c r="A102" s="97">
        <v>0</v>
      </c>
      <c r="B102" s="97">
        <v>1</v>
      </c>
      <c r="C102" s="97">
        <v>10</v>
      </c>
      <c r="D102" s="131">
        <v>1</v>
      </c>
      <c r="E102" s="100">
        <v>68</v>
      </c>
      <c r="F102" s="92" t="s">
        <v>142</v>
      </c>
      <c r="G102" s="32" t="s">
        <v>45</v>
      </c>
      <c r="H102" s="33" t="s">
        <v>31</v>
      </c>
      <c r="I102" s="34">
        <v>476</v>
      </c>
      <c r="J102" s="34">
        <v>4.2</v>
      </c>
      <c r="K102" s="35">
        <f>SUM(K103:K104)</f>
        <v>1999.2</v>
      </c>
      <c r="L102" s="36">
        <f>SUM(L103:L104)</f>
        <v>0.21494694061864977</v>
      </c>
      <c r="M102" s="36">
        <f>SUM(M103:M104)</f>
        <v>8.87132255790688E-4</v>
      </c>
      <c r="N102" s="37"/>
      <c r="O102" s="36"/>
      <c r="P102" s="38"/>
      <c r="Q102" s="36"/>
      <c r="R102" s="36"/>
      <c r="S102" s="36"/>
      <c r="T102" s="39"/>
      <c r="U102" s="39"/>
    </row>
    <row r="103" spans="1:21" ht="30" hidden="1" customHeight="1" outlineLevel="2" x14ac:dyDescent="0.2">
      <c r="A103" s="97">
        <v>1</v>
      </c>
      <c r="B103" s="97">
        <v>1</v>
      </c>
      <c r="C103" s="97">
        <v>10</v>
      </c>
      <c r="D103" s="131">
        <v>1</v>
      </c>
      <c r="E103" s="101">
        <v>69</v>
      </c>
      <c r="F103" s="93" t="s">
        <v>143</v>
      </c>
      <c r="G103" s="40" t="s">
        <v>37</v>
      </c>
      <c r="H103" s="41" t="s">
        <v>31</v>
      </c>
      <c r="I103" s="41">
        <f>ROUND((I102*0.21),2)</f>
        <v>99.96</v>
      </c>
      <c r="J103" s="42">
        <v>4.2</v>
      </c>
      <c r="K103" s="42">
        <f>ROUND((J103*I103),1)</f>
        <v>419.8</v>
      </c>
      <c r="L103" s="43">
        <f>K103/$K$101</f>
        <v>4.5135417002655651E-2</v>
      </c>
      <c r="M103" s="43">
        <f>K103/$K$5</f>
        <v>1.8628357392003341E-4</v>
      </c>
      <c r="N103" s="44"/>
      <c r="O103" s="43"/>
      <c r="P103" s="45"/>
      <c r="Q103" s="43"/>
      <c r="R103" s="43"/>
      <c r="S103" s="43"/>
    </row>
    <row r="104" spans="1:21" ht="30" hidden="1" customHeight="1" outlineLevel="2" x14ac:dyDescent="0.2">
      <c r="A104" s="97">
        <v>2</v>
      </c>
      <c r="B104" s="97">
        <v>1</v>
      </c>
      <c r="C104" s="97">
        <v>10</v>
      </c>
      <c r="D104" s="131">
        <v>1</v>
      </c>
      <c r="E104" s="101">
        <v>70</v>
      </c>
      <c r="F104" s="93" t="s">
        <v>144</v>
      </c>
      <c r="G104" s="40" t="s">
        <v>39</v>
      </c>
      <c r="H104" s="41" t="s">
        <v>31</v>
      </c>
      <c r="I104" s="41">
        <f>ROUND((I102*0.79),2)</f>
        <v>376.04</v>
      </c>
      <c r="J104" s="42">
        <v>4.2</v>
      </c>
      <c r="K104" s="42">
        <f>ROUND((J104*I104),1)</f>
        <v>1579.4</v>
      </c>
      <c r="L104" s="43">
        <f>K104/$K$101</f>
        <v>0.16981152361599414</v>
      </c>
      <c r="M104" s="43">
        <f>K104/$K$5</f>
        <v>7.0084868187065457E-4</v>
      </c>
      <c r="N104" s="44"/>
      <c r="O104" s="43"/>
      <c r="P104" s="45"/>
      <c r="Q104" s="43"/>
      <c r="R104" s="43"/>
      <c r="S104" s="43"/>
    </row>
    <row r="105" spans="1:21" ht="30" hidden="1" customHeight="1" outlineLevel="1" x14ac:dyDescent="0.2">
      <c r="A105" s="97">
        <v>0</v>
      </c>
      <c r="B105" s="97">
        <v>2</v>
      </c>
      <c r="C105" s="97">
        <v>10</v>
      </c>
      <c r="D105" s="131">
        <v>1</v>
      </c>
      <c r="E105" s="100">
        <v>71</v>
      </c>
      <c r="F105" s="92" t="s">
        <v>145</v>
      </c>
      <c r="G105" s="32" t="s">
        <v>49</v>
      </c>
      <c r="H105" s="33" t="s">
        <v>31</v>
      </c>
      <c r="I105" s="34">
        <v>1738.5</v>
      </c>
      <c r="J105" s="34">
        <v>4.2</v>
      </c>
      <c r="K105" s="35">
        <f>SUM(K106:K107)</f>
        <v>7301.7000000000007</v>
      </c>
      <c r="L105" s="36">
        <f>SUM(L106:L107)</f>
        <v>0.78505305938135006</v>
      </c>
      <c r="M105" s="36">
        <f>SUM(M106:M107)</f>
        <v>3.2400828291851073E-3</v>
      </c>
      <c r="N105" s="37"/>
      <c r="O105" s="36"/>
      <c r="P105" s="38"/>
      <c r="Q105" s="36"/>
      <c r="R105" s="36"/>
      <c r="S105" s="36"/>
      <c r="T105" s="39"/>
      <c r="U105" s="39"/>
    </row>
    <row r="106" spans="1:21" ht="34.5" hidden="1" customHeight="1" outlineLevel="2" x14ac:dyDescent="0.2">
      <c r="A106" s="97">
        <v>1</v>
      </c>
      <c r="B106" s="97">
        <v>2</v>
      </c>
      <c r="C106" s="97">
        <v>10</v>
      </c>
      <c r="D106" s="131">
        <v>1</v>
      </c>
      <c r="E106" s="101">
        <v>72</v>
      </c>
      <c r="F106" s="93" t="s">
        <v>146</v>
      </c>
      <c r="G106" s="40" t="s">
        <v>37</v>
      </c>
      <c r="H106" s="41" t="s">
        <v>31</v>
      </c>
      <c r="I106" s="41">
        <f>ROUND((I105*0.21),1)</f>
        <v>365.1</v>
      </c>
      <c r="J106" s="42">
        <v>4.2</v>
      </c>
      <c r="K106" s="42">
        <f>ROUND((J106*I106),1)</f>
        <v>1533.4</v>
      </c>
      <c r="L106" s="43">
        <f>K106/$K$101</f>
        <v>0.16486576567859024</v>
      </c>
      <c r="M106" s="43">
        <f>K106/$K$5</f>
        <v>6.8043647510476236E-4</v>
      </c>
      <c r="N106" s="44"/>
      <c r="O106" s="43"/>
      <c r="P106" s="45"/>
      <c r="Q106" s="43"/>
      <c r="R106" s="43"/>
      <c r="S106" s="43"/>
    </row>
    <row r="107" spans="1:21" ht="34.5" hidden="1" customHeight="1" outlineLevel="2" x14ac:dyDescent="0.2">
      <c r="A107" s="97">
        <v>2</v>
      </c>
      <c r="B107" s="97">
        <v>2</v>
      </c>
      <c r="C107" s="97">
        <v>10</v>
      </c>
      <c r="D107" s="131">
        <v>1</v>
      </c>
      <c r="E107" s="101">
        <v>73</v>
      </c>
      <c r="F107" s="93" t="s">
        <v>147</v>
      </c>
      <c r="G107" s="40" t="s">
        <v>39</v>
      </c>
      <c r="H107" s="41" t="s">
        <v>31</v>
      </c>
      <c r="I107" s="41">
        <f>ROUND((I105*0.79),1)</f>
        <v>1373.4</v>
      </c>
      <c r="J107" s="42">
        <v>4.2</v>
      </c>
      <c r="K107" s="42">
        <f>ROUND((J107*I107),1)</f>
        <v>5768.3</v>
      </c>
      <c r="L107" s="43">
        <f>K107/$K$101</f>
        <v>0.62018729370275982</v>
      </c>
      <c r="M107" s="43">
        <f>K107/$K$5</f>
        <v>2.559646354080345E-3</v>
      </c>
      <c r="N107" s="44"/>
      <c r="O107" s="43"/>
      <c r="P107" s="45"/>
      <c r="Q107" s="43"/>
      <c r="R107" s="43"/>
      <c r="S107" s="43"/>
    </row>
    <row r="108" spans="1:21" ht="30" customHeight="1" collapsed="1" x14ac:dyDescent="0.2">
      <c r="A108" s="97">
        <v>0</v>
      </c>
      <c r="B108" s="97">
        <v>0</v>
      </c>
      <c r="C108" s="97">
        <v>11</v>
      </c>
      <c r="D108" s="131">
        <v>1</v>
      </c>
      <c r="E108" s="99">
        <v>74</v>
      </c>
      <c r="F108" s="91" t="s">
        <v>148</v>
      </c>
      <c r="G108" s="105" t="s">
        <v>149</v>
      </c>
      <c r="H108" s="106"/>
      <c r="I108" s="106"/>
      <c r="J108" s="107"/>
      <c r="K108" s="28">
        <f>K109+K112+K115+K118</f>
        <v>76954.5</v>
      </c>
      <c r="L108" s="29">
        <f>L109+L112+L115+L118</f>
        <v>1</v>
      </c>
      <c r="M108" s="29">
        <f>M109+M112+M115+M118</f>
        <v>3.4148068816648905E-2</v>
      </c>
      <c r="N108" s="30"/>
      <c r="O108" s="29"/>
      <c r="P108" s="31"/>
      <c r="Q108" s="29"/>
      <c r="R108" s="29"/>
      <c r="S108" s="29"/>
    </row>
    <row r="109" spans="1:21" ht="30" hidden="1" customHeight="1" outlineLevel="1" x14ac:dyDescent="0.2">
      <c r="A109" s="97">
        <v>0</v>
      </c>
      <c r="B109" s="97">
        <v>1</v>
      </c>
      <c r="C109" s="97">
        <v>11</v>
      </c>
      <c r="D109" s="131">
        <v>1</v>
      </c>
      <c r="E109" s="100">
        <v>75</v>
      </c>
      <c r="F109" s="92" t="s">
        <v>150</v>
      </c>
      <c r="G109" s="51" t="s">
        <v>35</v>
      </c>
      <c r="H109" s="33" t="s">
        <v>31</v>
      </c>
      <c r="I109" s="34">
        <v>2403</v>
      </c>
      <c r="J109" s="34">
        <v>4.2</v>
      </c>
      <c r="K109" s="35">
        <f>SUM(K110:K111)</f>
        <v>10092.6</v>
      </c>
      <c r="L109" s="36">
        <f>SUM(L110:L111)</f>
        <v>0.13115022513303315</v>
      </c>
      <c r="M109" s="36">
        <f>SUM(M110:M111)</f>
        <v>4.4785269131618136E-3</v>
      </c>
      <c r="N109" s="37"/>
      <c r="O109" s="36"/>
      <c r="P109" s="38"/>
      <c r="Q109" s="36"/>
      <c r="R109" s="36"/>
      <c r="S109" s="36"/>
      <c r="T109" s="39"/>
      <c r="U109" s="39"/>
    </row>
    <row r="110" spans="1:21" ht="30" hidden="1" customHeight="1" outlineLevel="2" x14ac:dyDescent="0.2">
      <c r="A110" s="97">
        <v>1</v>
      </c>
      <c r="B110" s="97">
        <v>1</v>
      </c>
      <c r="C110" s="97">
        <v>11</v>
      </c>
      <c r="D110" s="131">
        <v>1</v>
      </c>
      <c r="E110" s="101">
        <v>76</v>
      </c>
      <c r="F110" s="93" t="s">
        <v>151</v>
      </c>
      <c r="G110" s="40" t="s">
        <v>37</v>
      </c>
      <c r="H110" s="41" t="s">
        <v>31</v>
      </c>
      <c r="I110" s="41">
        <f>ROUND((I109*0.21),2)</f>
        <v>504.63</v>
      </c>
      <c r="J110" s="42">
        <v>4.2</v>
      </c>
      <c r="K110" s="42">
        <f>ROUND((J110*I110),1)</f>
        <v>2119.4</v>
      </c>
      <c r="L110" s="43">
        <f>K110/$K$108</f>
        <v>2.7540949522120214E-2</v>
      </c>
      <c r="M110" s="43">
        <f>K110/$K$5</f>
        <v>9.4047023955721488E-4</v>
      </c>
      <c r="N110" s="44"/>
      <c r="O110" s="43"/>
      <c r="P110" s="45"/>
      <c r="Q110" s="43"/>
      <c r="R110" s="43"/>
      <c r="S110" s="43"/>
    </row>
    <row r="111" spans="1:21" ht="30" hidden="1" customHeight="1" outlineLevel="2" x14ac:dyDescent="0.2">
      <c r="A111" s="97">
        <v>2</v>
      </c>
      <c r="B111" s="97">
        <v>1</v>
      </c>
      <c r="C111" s="97">
        <v>11</v>
      </c>
      <c r="D111" s="131">
        <v>1</v>
      </c>
      <c r="E111" s="101">
        <v>77</v>
      </c>
      <c r="F111" s="93" t="s">
        <v>152</v>
      </c>
      <c r="G111" s="40" t="s">
        <v>39</v>
      </c>
      <c r="H111" s="41" t="s">
        <v>31</v>
      </c>
      <c r="I111" s="41">
        <f>ROUND((I109*0.79),2)</f>
        <v>1898.37</v>
      </c>
      <c r="J111" s="42">
        <v>4.2</v>
      </c>
      <c r="K111" s="42">
        <f>ROUND((J111*I111),1)</f>
        <v>7973.2</v>
      </c>
      <c r="L111" s="43">
        <f>K111/$K$108</f>
        <v>0.10360927561091295</v>
      </c>
      <c r="M111" s="43">
        <f>K111/$K$5</f>
        <v>3.5380566736045982E-3</v>
      </c>
      <c r="N111" s="44"/>
      <c r="O111" s="43"/>
      <c r="P111" s="45"/>
      <c r="Q111" s="43"/>
      <c r="R111" s="43"/>
      <c r="S111" s="43"/>
    </row>
    <row r="112" spans="1:21" ht="30" hidden="1" customHeight="1" outlineLevel="1" x14ac:dyDescent="0.2">
      <c r="A112" s="97">
        <v>0</v>
      </c>
      <c r="B112" s="97">
        <v>2</v>
      </c>
      <c r="C112" s="97">
        <v>11</v>
      </c>
      <c r="D112" s="131">
        <v>1</v>
      </c>
      <c r="E112" s="100">
        <v>78</v>
      </c>
      <c r="F112" s="92" t="s">
        <v>153</v>
      </c>
      <c r="G112" s="46" t="s">
        <v>41</v>
      </c>
      <c r="H112" s="33" t="s">
        <v>31</v>
      </c>
      <c r="I112" s="34">
        <v>1174.5</v>
      </c>
      <c r="J112" s="34">
        <v>4.2</v>
      </c>
      <c r="K112" s="35">
        <f>SUM(K113:K114)</f>
        <v>4932.8999999999996</v>
      </c>
      <c r="L112" s="36">
        <f>SUM(L113:L114)</f>
        <v>6.4101514531313949E-2</v>
      </c>
      <c r="M112" s="36">
        <f>SUM(M113:M114)</f>
        <v>2.1889429294667286E-3</v>
      </c>
      <c r="N112" s="37"/>
      <c r="O112" s="36"/>
      <c r="P112" s="38"/>
      <c r="Q112" s="36"/>
      <c r="R112" s="36"/>
      <c r="S112" s="36"/>
      <c r="T112" s="39"/>
      <c r="U112" s="39"/>
    </row>
    <row r="113" spans="1:22" ht="30" hidden="1" customHeight="1" outlineLevel="2" x14ac:dyDescent="0.2">
      <c r="A113" s="97">
        <v>1</v>
      </c>
      <c r="B113" s="97">
        <v>2</v>
      </c>
      <c r="C113" s="97">
        <v>11</v>
      </c>
      <c r="D113" s="131">
        <v>1</v>
      </c>
      <c r="E113" s="101">
        <v>79</v>
      </c>
      <c r="F113" s="93" t="s">
        <v>154</v>
      </c>
      <c r="G113" s="40" t="s">
        <v>37</v>
      </c>
      <c r="H113" s="41" t="s">
        <v>31</v>
      </c>
      <c r="I113" s="41">
        <f>ROUND((I112*0.21),1)</f>
        <v>246.6</v>
      </c>
      <c r="J113" s="42">
        <v>4.2</v>
      </c>
      <c r="K113" s="42">
        <f>ROUND((J113*I113),1)</f>
        <v>1035.7</v>
      </c>
      <c r="L113" s="43">
        <f>K113/$K$108</f>
        <v>1.3458602161017226E-2</v>
      </c>
      <c r="M113" s="43">
        <f>K113/$K$5</f>
        <v>4.5958527277031587E-4</v>
      </c>
      <c r="N113" s="44"/>
      <c r="O113" s="43"/>
      <c r="P113" s="45"/>
      <c r="Q113" s="43"/>
      <c r="R113" s="43"/>
      <c r="S113" s="43"/>
    </row>
    <row r="114" spans="1:22" ht="30" hidden="1" customHeight="1" outlineLevel="2" x14ac:dyDescent="0.2">
      <c r="A114" s="97">
        <v>2</v>
      </c>
      <c r="B114" s="97">
        <v>2</v>
      </c>
      <c r="C114" s="97">
        <v>11</v>
      </c>
      <c r="D114" s="131">
        <v>1</v>
      </c>
      <c r="E114" s="101">
        <v>80</v>
      </c>
      <c r="F114" s="93" t="s">
        <v>155</v>
      </c>
      <c r="G114" s="40" t="s">
        <v>39</v>
      </c>
      <c r="H114" s="41" t="s">
        <v>31</v>
      </c>
      <c r="I114" s="41">
        <f>ROUND((I112*0.79),1)</f>
        <v>927.9</v>
      </c>
      <c r="J114" s="42">
        <v>4.2</v>
      </c>
      <c r="K114" s="42">
        <f>ROUND((J114*I114),1)</f>
        <v>3897.2</v>
      </c>
      <c r="L114" s="43">
        <f>K114/$K$108</f>
        <v>5.0642912370296729E-2</v>
      </c>
      <c r="M114" s="43">
        <f>K114/$K$5</f>
        <v>1.7293576566964129E-3</v>
      </c>
      <c r="N114" s="44"/>
      <c r="O114" s="43"/>
      <c r="P114" s="45"/>
      <c r="Q114" s="43"/>
      <c r="R114" s="43"/>
      <c r="S114" s="43"/>
    </row>
    <row r="115" spans="1:22" ht="30" hidden="1" customHeight="1" outlineLevel="1" x14ac:dyDescent="0.2">
      <c r="A115" s="97">
        <v>0</v>
      </c>
      <c r="B115" s="97">
        <v>3</v>
      </c>
      <c r="C115" s="97">
        <v>11</v>
      </c>
      <c r="D115" s="131">
        <v>1</v>
      </c>
      <c r="E115" s="100">
        <v>81</v>
      </c>
      <c r="F115" s="92" t="s">
        <v>156</v>
      </c>
      <c r="G115" s="32" t="s">
        <v>45</v>
      </c>
      <c r="H115" s="33" t="s">
        <v>31</v>
      </c>
      <c r="I115" s="34">
        <v>12180</v>
      </c>
      <c r="J115" s="34">
        <v>4.2</v>
      </c>
      <c r="K115" s="35">
        <f>SUM(K116:K117)</f>
        <v>51156</v>
      </c>
      <c r="L115" s="36">
        <f>SUM(L116:L117)</f>
        <v>0.66475644699140402</v>
      </c>
      <c r="M115" s="36">
        <f>SUM(M116:M117)</f>
        <v>2.2700148898173483E-2</v>
      </c>
      <c r="N115" s="37"/>
      <c r="O115" s="36"/>
      <c r="P115" s="38"/>
      <c r="Q115" s="36"/>
      <c r="R115" s="36"/>
      <c r="S115" s="36"/>
      <c r="T115" s="39"/>
      <c r="U115" s="39"/>
    </row>
    <row r="116" spans="1:22" ht="30" hidden="1" customHeight="1" outlineLevel="2" x14ac:dyDescent="0.2">
      <c r="A116" s="97">
        <v>1</v>
      </c>
      <c r="B116" s="97">
        <v>3</v>
      </c>
      <c r="C116" s="97">
        <v>11</v>
      </c>
      <c r="D116" s="131">
        <v>1</v>
      </c>
      <c r="E116" s="101">
        <v>82</v>
      </c>
      <c r="F116" s="93" t="s">
        <v>157</v>
      </c>
      <c r="G116" s="40" t="s">
        <v>37</v>
      </c>
      <c r="H116" s="41" t="s">
        <v>31</v>
      </c>
      <c r="I116" s="41">
        <f>ROUND((I115*0.21),2)</f>
        <v>2557.8000000000002</v>
      </c>
      <c r="J116" s="42">
        <v>4.2</v>
      </c>
      <c r="K116" s="42">
        <f>ROUND((J116*I116),1)</f>
        <v>10742.8</v>
      </c>
      <c r="L116" s="43">
        <f>K116/$K$108</f>
        <v>0.13959937365586156</v>
      </c>
      <c r="M116" s="43">
        <f>K116/$K$5</f>
        <v>4.7670490183614449E-3</v>
      </c>
      <c r="N116" s="44"/>
      <c r="O116" s="43"/>
      <c r="P116" s="45"/>
      <c r="Q116" s="43"/>
      <c r="R116" s="43"/>
      <c r="S116" s="43"/>
    </row>
    <row r="117" spans="1:22" ht="30" hidden="1" customHeight="1" outlineLevel="2" x14ac:dyDescent="0.2">
      <c r="A117" s="97">
        <v>2</v>
      </c>
      <c r="B117" s="97">
        <v>3</v>
      </c>
      <c r="C117" s="97">
        <v>11</v>
      </c>
      <c r="D117" s="131">
        <v>1</v>
      </c>
      <c r="E117" s="101">
        <v>83</v>
      </c>
      <c r="F117" s="93" t="s">
        <v>158</v>
      </c>
      <c r="G117" s="40" t="s">
        <v>39</v>
      </c>
      <c r="H117" s="41" t="s">
        <v>31</v>
      </c>
      <c r="I117" s="41">
        <f>ROUND((I115*0.79),2)</f>
        <v>9622.2000000000007</v>
      </c>
      <c r="J117" s="42">
        <v>4.2</v>
      </c>
      <c r="K117" s="42">
        <f>ROUND((J117*I117),1)</f>
        <v>40413.199999999997</v>
      </c>
      <c r="L117" s="43">
        <f>K117/$K$108</f>
        <v>0.5251570733355424</v>
      </c>
      <c r="M117" s="43">
        <f>K117/$K$5</f>
        <v>1.7933099879812037E-2</v>
      </c>
      <c r="N117" s="44"/>
      <c r="O117" s="43"/>
      <c r="P117" s="45"/>
      <c r="Q117" s="43"/>
      <c r="R117" s="43"/>
      <c r="S117" s="43"/>
    </row>
    <row r="118" spans="1:22" ht="30" hidden="1" customHeight="1" outlineLevel="1" x14ac:dyDescent="0.2">
      <c r="A118" s="97">
        <v>0</v>
      </c>
      <c r="B118" s="97">
        <v>4</v>
      </c>
      <c r="C118" s="97">
        <v>11</v>
      </c>
      <c r="D118" s="131">
        <v>1</v>
      </c>
      <c r="E118" s="100">
        <v>84</v>
      </c>
      <c r="F118" s="92" t="s">
        <v>159</v>
      </c>
      <c r="G118" s="32" t="s">
        <v>49</v>
      </c>
      <c r="H118" s="33" t="s">
        <v>31</v>
      </c>
      <c r="I118" s="34">
        <v>2565</v>
      </c>
      <c r="J118" s="34">
        <v>4.2</v>
      </c>
      <c r="K118" s="35">
        <f>SUM(K119:K120)</f>
        <v>10773</v>
      </c>
      <c r="L118" s="36">
        <f>SUM(L119:L120)</f>
        <v>0.13999181334424887</v>
      </c>
      <c r="M118" s="36">
        <f>SUM(M119:M120)</f>
        <v>4.7804500758468794E-3</v>
      </c>
      <c r="N118" s="37"/>
      <c r="O118" s="36"/>
      <c r="P118" s="38"/>
      <c r="Q118" s="36"/>
      <c r="R118" s="36"/>
      <c r="S118" s="36"/>
      <c r="T118" s="39"/>
      <c r="U118" s="39"/>
    </row>
    <row r="119" spans="1:22" ht="34.5" hidden="1" customHeight="1" outlineLevel="2" x14ac:dyDescent="0.2">
      <c r="A119" s="97">
        <v>1</v>
      </c>
      <c r="B119" s="97">
        <v>4</v>
      </c>
      <c r="C119" s="97">
        <v>11</v>
      </c>
      <c r="D119" s="131">
        <v>1</v>
      </c>
      <c r="E119" s="101">
        <v>85</v>
      </c>
      <c r="F119" s="93" t="s">
        <v>160</v>
      </c>
      <c r="G119" s="40" t="s">
        <v>37</v>
      </c>
      <c r="H119" s="41" t="s">
        <v>31</v>
      </c>
      <c r="I119" s="41">
        <f>ROUND((I118*0.21),2)</f>
        <v>538.65</v>
      </c>
      <c r="J119" s="42">
        <v>4.2</v>
      </c>
      <c r="K119" s="42">
        <f>ROUND((J119*I119),1)</f>
        <v>2262.3000000000002</v>
      </c>
      <c r="L119" s="43">
        <f>K119/$K$108</f>
        <v>2.9397890961542213E-2</v>
      </c>
      <c r="M119" s="43">
        <f>K119/$K$5</f>
        <v>1.0038812036190844E-3</v>
      </c>
      <c r="N119" s="44"/>
      <c r="O119" s="43"/>
      <c r="P119" s="45"/>
      <c r="Q119" s="43"/>
      <c r="R119" s="43"/>
      <c r="S119" s="43"/>
    </row>
    <row r="120" spans="1:22" ht="34.5" hidden="1" customHeight="1" outlineLevel="2" x14ac:dyDescent="0.2">
      <c r="A120" s="97">
        <v>2</v>
      </c>
      <c r="B120" s="97">
        <v>4</v>
      </c>
      <c r="C120" s="97">
        <v>11</v>
      </c>
      <c r="D120" s="131">
        <v>1</v>
      </c>
      <c r="E120" s="101">
        <v>86</v>
      </c>
      <c r="F120" s="93" t="s">
        <v>161</v>
      </c>
      <c r="G120" s="40" t="s">
        <v>39</v>
      </c>
      <c r="H120" s="41" t="s">
        <v>31</v>
      </c>
      <c r="I120" s="41">
        <f>ROUND((I118*0.79),2)</f>
        <v>2026.35</v>
      </c>
      <c r="J120" s="42">
        <v>4.2</v>
      </c>
      <c r="K120" s="42">
        <f>ROUND((J120*I120),1)</f>
        <v>8510.7000000000007</v>
      </c>
      <c r="L120" s="43">
        <f>K120/$K$108</f>
        <v>0.11059392238270667</v>
      </c>
      <c r="M120" s="43">
        <f>K120/$K$5</f>
        <v>3.7765688722277953E-3</v>
      </c>
      <c r="N120" s="44"/>
      <c r="O120" s="43"/>
      <c r="P120" s="45"/>
      <c r="Q120" s="43"/>
      <c r="R120" s="43"/>
      <c r="S120" s="43"/>
    </row>
    <row r="121" spans="1:22" ht="66" customHeight="1" collapsed="1" x14ac:dyDescent="0.2">
      <c r="A121" s="97">
        <v>0</v>
      </c>
      <c r="B121" s="97">
        <v>0</v>
      </c>
      <c r="C121" s="97">
        <v>0</v>
      </c>
      <c r="D121" s="131">
        <v>2</v>
      </c>
      <c r="E121" s="98">
        <v>87</v>
      </c>
      <c r="F121" s="90">
        <v>2</v>
      </c>
      <c r="G121" s="20" t="s">
        <v>162</v>
      </c>
      <c r="H121" s="21" t="s">
        <v>163</v>
      </c>
      <c r="I121" s="22">
        <v>168750</v>
      </c>
      <c r="J121" s="23">
        <v>1</v>
      </c>
      <c r="K121" s="24">
        <f>K122+K131+K140+K145+K154+K163+K172+K181+K186+K195+K204</f>
        <v>168750</v>
      </c>
      <c r="L121" s="26" t="s">
        <v>27</v>
      </c>
      <c r="M121" s="26">
        <f>M122+M131+M140+M145+M154+M163+M172+M181+M186+M195+M204</f>
        <v>7.4881736777050109E-2</v>
      </c>
      <c r="N121" s="26"/>
      <c r="O121" s="26"/>
      <c r="P121" s="27"/>
      <c r="Q121" s="26"/>
      <c r="R121" s="26"/>
      <c r="S121" s="26"/>
    </row>
    <row r="122" spans="1:22" ht="30" hidden="1" customHeight="1" outlineLevel="1" x14ac:dyDescent="0.2">
      <c r="A122" s="97">
        <v>0</v>
      </c>
      <c r="B122" s="97">
        <v>0</v>
      </c>
      <c r="C122" s="97">
        <v>1</v>
      </c>
      <c r="D122" s="131">
        <v>2</v>
      </c>
      <c r="E122" s="99">
        <v>88</v>
      </c>
      <c r="F122" s="91" t="s">
        <v>164</v>
      </c>
      <c r="G122" s="105" t="s">
        <v>165</v>
      </c>
      <c r="H122" s="106"/>
      <c r="I122" s="106"/>
      <c r="J122" s="107"/>
      <c r="K122" s="28">
        <f>K123+K125+K127+K129</f>
        <v>35490</v>
      </c>
      <c r="L122" s="29">
        <f>L123+L125+L127+L129</f>
        <v>1</v>
      </c>
      <c r="M122" s="29">
        <f>M123+M125+M127+M129</f>
        <v>1.5748461263511163E-2</v>
      </c>
      <c r="N122" s="30"/>
      <c r="O122" s="29"/>
      <c r="P122" s="31"/>
      <c r="Q122" s="29"/>
      <c r="R122" s="29"/>
      <c r="S122" s="29"/>
    </row>
    <row r="123" spans="1:22" ht="30" hidden="1" customHeight="1" outlineLevel="2" x14ac:dyDescent="0.2">
      <c r="A123" s="97">
        <v>0</v>
      </c>
      <c r="B123" s="97">
        <v>1</v>
      </c>
      <c r="C123" s="97">
        <v>1</v>
      </c>
      <c r="D123" s="131">
        <v>2</v>
      </c>
      <c r="E123" s="100">
        <v>89</v>
      </c>
      <c r="F123" s="92" t="s">
        <v>166</v>
      </c>
      <c r="G123" s="109" t="s">
        <v>167</v>
      </c>
      <c r="H123" s="106"/>
      <c r="I123" s="106"/>
      <c r="J123" s="107"/>
      <c r="K123" s="35">
        <f>SUM(K124)</f>
        <v>2700</v>
      </c>
      <c r="L123" s="36">
        <f>SUM(L124)</f>
        <v>7.6077768385460695E-2</v>
      </c>
      <c r="M123" s="36">
        <f>SUM(M124)</f>
        <v>1.1981077884328018E-3</v>
      </c>
      <c r="N123" s="37"/>
      <c r="O123" s="36"/>
      <c r="P123" s="38"/>
      <c r="Q123" s="36"/>
      <c r="R123" s="36"/>
      <c r="S123" s="36"/>
      <c r="T123" s="39"/>
      <c r="U123" s="39"/>
    </row>
    <row r="124" spans="1:22" ht="30" hidden="1" customHeight="1" outlineLevel="2" x14ac:dyDescent="0.2">
      <c r="A124" s="97">
        <v>1</v>
      </c>
      <c r="B124" s="97">
        <v>1</v>
      </c>
      <c r="C124" s="97">
        <v>1</v>
      </c>
      <c r="D124" s="131">
        <v>2</v>
      </c>
      <c r="E124" s="101">
        <v>90</v>
      </c>
      <c r="F124" s="93" t="s">
        <v>168</v>
      </c>
      <c r="G124" s="40" t="s">
        <v>162</v>
      </c>
      <c r="H124" s="41" t="s">
        <v>163</v>
      </c>
      <c r="I124" s="41">
        <v>2700</v>
      </c>
      <c r="J124" s="42">
        <v>1</v>
      </c>
      <c r="K124" s="42">
        <f>J124*I124</f>
        <v>2700</v>
      </c>
      <c r="L124" s="43">
        <f>K124/K122</f>
        <v>7.6077768385460695E-2</v>
      </c>
      <c r="M124" s="43">
        <f>K124/$K$5</f>
        <v>1.1981077884328018E-3</v>
      </c>
      <c r="N124" s="44"/>
      <c r="O124" s="43"/>
      <c r="P124" s="45"/>
      <c r="Q124" s="43"/>
      <c r="R124" s="43"/>
      <c r="S124" s="43"/>
      <c r="T124" s="7"/>
      <c r="U124" s="7"/>
      <c r="V124" s="7"/>
    </row>
    <row r="125" spans="1:22" ht="30" hidden="1" customHeight="1" outlineLevel="2" x14ac:dyDescent="0.2">
      <c r="A125" s="97">
        <v>0</v>
      </c>
      <c r="B125" s="97">
        <v>2</v>
      </c>
      <c r="C125" s="97">
        <v>1</v>
      </c>
      <c r="D125" s="131">
        <v>2</v>
      </c>
      <c r="E125" s="100">
        <v>91</v>
      </c>
      <c r="F125" s="92" t="s">
        <v>169</v>
      </c>
      <c r="G125" s="110" t="s">
        <v>170</v>
      </c>
      <c r="H125" s="106"/>
      <c r="I125" s="106"/>
      <c r="J125" s="107"/>
      <c r="K125" s="35">
        <f>SUM(K126)</f>
        <v>810</v>
      </c>
      <c r="L125" s="36">
        <f>SUM(L126)</f>
        <v>2.2823330515638209E-2</v>
      </c>
      <c r="M125" s="36">
        <f>SUM(M126)</f>
        <v>3.5943233652984053E-4</v>
      </c>
      <c r="N125" s="37"/>
      <c r="O125" s="36"/>
      <c r="P125" s="38"/>
      <c r="Q125" s="36"/>
      <c r="R125" s="36"/>
      <c r="S125" s="36"/>
      <c r="T125" s="39"/>
      <c r="U125" s="39"/>
    </row>
    <row r="126" spans="1:22" ht="30" hidden="1" customHeight="1" outlineLevel="2" x14ac:dyDescent="0.2">
      <c r="A126" s="97">
        <v>1</v>
      </c>
      <c r="B126" s="97">
        <v>2</v>
      </c>
      <c r="C126" s="97">
        <v>1</v>
      </c>
      <c r="D126" s="131">
        <v>2</v>
      </c>
      <c r="E126" s="101">
        <v>92</v>
      </c>
      <c r="F126" s="93" t="s">
        <v>171</v>
      </c>
      <c r="G126" s="40" t="s">
        <v>162</v>
      </c>
      <c r="H126" s="41" t="s">
        <v>163</v>
      </c>
      <c r="I126" s="41">
        <v>810</v>
      </c>
      <c r="J126" s="42">
        <v>1</v>
      </c>
      <c r="K126" s="42">
        <f>J126*I126</f>
        <v>810</v>
      </c>
      <c r="L126" s="43">
        <f>K126/K122</f>
        <v>2.2823330515638209E-2</v>
      </c>
      <c r="M126" s="43">
        <f>K126/$K$5</f>
        <v>3.5943233652984053E-4</v>
      </c>
      <c r="N126" s="44"/>
      <c r="O126" s="43"/>
      <c r="P126" s="45"/>
      <c r="Q126" s="43"/>
      <c r="R126" s="43"/>
      <c r="S126" s="43"/>
      <c r="T126" s="7"/>
      <c r="U126" s="7"/>
      <c r="V126" s="7"/>
    </row>
    <row r="127" spans="1:22" ht="30" hidden="1" customHeight="1" outlineLevel="2" x14ac:dyDescent="0.2">
      <c r="A127" s="97">
        <v>0</v>
      </c>
      <c r="B127" s="97">
        <v>3</v>
      </c>
      <c r="C127" s="97">
        <v>1</v>
      </c>
      <c r="D127" s="131">
        <v>2</v>
      </c>
      <c r="E127" s="100">
        <v>93</v>
      </c>
      <c r="F127" s="92" t="s">
        <v>172</v>
      </c>
      <c r="G127" s="109" t="s">
        <v>173</v>
      </c>
      <c r="H127" s="106"/>
      <c r="I127" s="106"/>
      <c r="J127" s="107"/>
      <c r="K127" s="35">
        <f>SUM(K128)</f>
        <v>28560</v>
      </c>
      <c r="L127" s="36">
        <f>SUM(L128)</f>
        <v>0.80473372781065089</v>
      </c>
      <c r="M127" s="36">
        <f>SUM(M128)</f>
        <v>1.2673317939866971E-2</v>
      </c>
      <c r="N127" s="37"/>
      <c r="O127" s="36"/>
      <c r="P127" s="38"/>
      <c r="Q127" s="36"/>
      <c r="R127" s="36"/>
      <c r="S127" s="36"/>
      <c r="T127" s="39"/>
      <c r="U127" s="39"/>
    </row>
    <row r="128" spans="1:22" ht="30" hidden="1" customHeight="1" outlineLevel="2" x14ac:dyDescent="0.2">
      <c r="A128" s="97">
        <v>1</v>
      </c>
      <c r="B128" s="97">
        <v>3</v>
      </c>
      <c r="C128" s="97">
        <v>1</v>
      </c>
      <c r="D128" s="131">
        <v>2</v>
      </c>
      <c r="E128" s="101">
        <v>94</v>
      </c>
      <c r="F128" s="93" t="s">
        <v>174</v>
      </c>
      <c r="G128" s="40" t="s">
        <v>162</v>
      </c>
      <c r="H128" s="41" t="s">
        <v>163</v>
      </c>
      <c r="I128" s="41">
        <v>28560</v>
      </c>
      <c r="J128" s="42">
        <v>1</v>
      </c>
      <c r="K128" s="42">
        <f>J128*I128</f>
        <v>28560</v>
      </c>
      <c r="L128" s="43">
        <f>K128/K122</f>
        <v>0.80473372781065089</v>
      </c>
      <c r="M128" s="43">
        <f>K128/$K$5</f>
        <v>1.2673317939866971E-2</v>
      </c>
      <c r="N128" s="44"/>
      <c r="O128" s="43"/>
      <c r="P128" s="45"/>
      <c r="Q128" s="43"/>
      <c r="R128" s="43"/>
      <c r="S128" s="43"/>
      <c r="T128" s="7"/>
      <c r="U128" s="7"/>
      <c r="V128" s="7"/>
    </row>
    <row r="129" spans="1:22" ht="30" hidden="1" customHeight="1" outlineLevel="2" x14ac:dyDescent="0.2">
      <c r="A129" s="97">
        <v>0</v>
      </c>
      <c r="B129" s="97">
        <v>4</v>
      </c>
      <c r="C129" s="97">
        <v>1</v>
      </c>
      <c r="D129" s="131">
        <v>2</v>
      </c>
      <c r="E129" s="100">
        <v>95</v>
      </c>
      <c r="F129" s="92" t="s">
        <v>175</v>
      </c>
      <c r="G129" s="109" t="s">
        <v>176</v>
      </c>
      <c r="H129" s="106"/>
      <c r="I129" s="106"/>
      <c r="J129" s="107"/>
      <c r="K129" s="35">
        <f>SUM(K130)</f>
        <v>3420</v>
      </c>
      <c r="L129" s="36">
        <f>SUM(L130)</f>
        <v>9.6365173288250214E-2</v>
      </c>
      <c r="M129" s="36">
        <f>SUM(M130)</f>
        <v>1.517603198681549E-3</v>
      </c>
      <c r="N129" s="37"/>
      <c r="O129" s="36"/>
      <c r="P129" s="38"/>
      <c r="Q129" s="36"/>
      <c r="R129" s="36"/>
      <c r="S129" s="36"/>
      <c r="T129" s="39"/>
      <c r="U129" s="39"/>
    </row>
    <row r="130" spans="1:22" ht="34.5" hidden="1" customHeight="1" outlineLevel="2" x14ac:dyDescent="0.2">
      <c r="A130" s="97">
        <v>1</v>
      </c>
      <c r="B130" s="97">
        <v>4</v>
      </c>
      <c r="C130" s="97">
        <v>1</v>
      </c>
      <c r="D130" s="131">
        <v>2</v>
      </c>
      <c r="E130" s="101">
        <v>96</v>
      </c>
      <c r="F130" s="93" t="s">
        <v>177</v>
      </c>
      <c r="G130" s="40" t="s">
        <v>162</v>
      </c>
      <c r="H130" s="41" t="s">
        <v>163</v>
      </c>
      <c r="I130" s="41">
        <v>3420</v>
      </c>
      <c r="J130" s="42">
        <v>1</v>
      </c>
      <c r="K130" s="42">
        <f>J130*I130</f>
        <v>3420</v>
      </c>
      <c r="L130" s="43">
        <f>K130/K122</f>
        <v>9.6365173288250214E-2</v>
      </c>
      <c r="M130" s="43">
        <f>K130/$K$5</f>
        <v>1.517603198681549E-3</v>
      </c>
      <c r="N130" s="44"/>
      <c r="O130" s="43"/>
      <c r="P130" s="45"/>
      <c r="Q130" s="43"/>
      <c r="R130" s="43"/>
      <c r="S130" s="43"/>
      <c r="T130" s="7"/>
      <c r="U130" s="7"/>
      <c r="V130" s="7"/>
    </row>
    <row r="131" spans="1:22" ht="30" hidden="1" customHeight="1" outlineLevel="1" x14ac:dyDescent="0.2">
      <c r="A131" s="97">
        <v>0</v>
      </c>
      <c r="B131" s="97">
        <v>0</v>
      </c>
      <c r="C131" s="97">
        <v>2</v>
      </c>
      <c r="D131" s="131">
        <v>2</v>
      </c>
      <c r="E131" s="99">
        <v>97</v>
      </c>
      <c r="F131" s="91" t="s">
        <v>178</v>
      </c>
      <c r="G131" s="105" t="s">
        <v>179</v>
      </c>
      <c r="H131" s="106"/>
      <c r="I131" s="106"/>
      <c r="J131" s="107"/>
      <c r="K131" s="28">
        <f>K132+K134+K136+K138</f>
        <v>7806</v>
      </c>
      <c r="L131" s="29">
        <f>L132+L134+L136+L138</f>
        <v>1</v>
      </c>
      <c r="M131" s="29">
        <f>M132+M134+M136+M138</f>
        <v>3.4638627394468335E-3</v>
      </c>
      <c r="N131" s="30"/>
      <c r="O131" s="29"/>
      <c r="P131" s="31"/>
      <c r="Q131" s="29"/>
      <c r="R131" s="29"/>
      <c r="S131" s="29"/>
    </row>
    <row r="132" spans="1:22" ht="30" hidden="1" customHeight="1" outlineLevel="2" x14ac:dyDescent="0.2">
      <c r="A132" s="97">
        <v>0</v>
      </c>
      <c r="B132" s="97">
        <v>1</v>
      </c>
      <c r="C132" s="97">
        <v>2</v>
      </c>
      <c r="D132" s="131">
        <v>2</v>
      </c>
      <c r="E132" s="100">
        <v>98</v>
      </c>
      <c r="F132" s="92" t="s">
        <v>180</v>
      </c>
      <c r="G132" s="109" t="s">
        <v>167</v>
      </c>
      <c r="H132" s="106"/>
      <c r="I132" s="106"/>
      <c r="J132" s="107"/>
      <c r="K132" s="35">
        <f>SUM(K133)</f>
        <v>2976</v>
      </c>
      <c r="L132" s="36">
        <f>SUM(L133)</f>
        <v>0.38124519600307455</v>
      </c>
      <c r="M132" s="36">
        <f>SUM(M133)</f>
        <v>1.3205810290281548E-3</v>
      </c>
      <c r="N132" s="37"/>
      <c r="O132" s="36"/>
      <c r="P132" s="38"/>
      <c r="Q132" s="36"/>
      <c r="R132" s="36"/>
      <c r="S132" s="36"/>
      <c r="T132" s="39"/>
      <c r="U132" s="39"/>
    </row>
    <row r="133" spans="1:22" ht="30" hidden="1" customHeight="1" outlineLevel="2" x14ac:dyDescent="0.2">
      <c r="A133" s="97">
        <v>1</v>
      </c>
      <c r="B133" s="97">
        <v>1</v>
      </c>
      <c r="C133" s="97">
        <v>2</v>
      </c>
      <c r="D133" s="131">
        <v>2</v>
      </c>
      <c r="E133" s="101">
        <v>99</v>
      </c>
      <c r="F133" s="93" t="s">
        <v>181</v>
      </c>
      <c r="G133" s="40" t="s">
        <v>162</v>
      </c>
      <c r="H133" s="41" t="s">
        <v>163</v>
      </c>
      <c r="I133" s="41">
        <v>2976</v>
      </c>
      <c r="J133" s="42">
        <v>1</v>
      </c>
      <c r="K133" s="42">
        <f>J133*I133</f>
        <v>2976</v>
      </c>
      <c r="L133" s="43">
        <f>K133/K131</f>
        <v>0.38124519600307455</v>
      </c>
      <c r="M133" s="43">
        <f>K133/$K$5</f>
        <v>1.3205810290281548E-3</v>
      </c>
      <c r="N133" s="44"/>
      <c r="O133" s="43"/>
      <c r="P133" s="45"/>
      <c r="Q133" s="43"/>
      <c r="R133" s="43"/>
      <c r="S133" s="43"/>
      <c r="T133" s="7"/>
      <c r="U133" s="7"/>
      <c r="V133" s="7"/>
    </row>
    <row r="134" spans="1:22" ht="30" hidden="1" customHeight="1" outlineLevel="2" x14ac:dyDescent="0.2">
      <c r="A134" s="97">
        <v>0</v>
      </c>
      <c r="B134" s="97">
        <v>2</v>
      </c>
      <c r="C134" s="97">
        <v>2</v>
      </c>
      <c r="D134" s="131">
        <v>2</v>
      </c>
      <c r="E134" s="100">
        <v>100</v>
      </c>
      <c r="F134" s="92" t="s">
        <v>182</v>
      </c>
      <c r="G134" s="110" t="s">
        <v>170</v>
      </c>
      <c r="H134" s="106"/>
      <c r="I134" s="106"/>
      <c r="J134" s="107"/>
      <c r="K134" s="35">
        <f>SUM(K135)</f>
        <v>810</v>
      </c>
      <c r="L134" s="36">
        <f>SUM(L135)</f>
        <v>0.1037663335895465</v>
      </c>
      <c r="M134" s="36">
        <f>SUM(M135)</f>
        <v>3.5943233652984053E-4</v>
      </c>
      <c r="N134" s="37"/>
      <c r="O134" s="36"/>
      <c r="P134" s="38"/>
      <c r="Q134" s="36"/>
      <c r="R134" s="36"/>
      <c r="S134" s="36"/>
      <c r="T134" s="39"/>
      <c r="U134" s="39"/>
    </row>
    <row r="135" spans="1:22" ht="30" hidden="1" customHeight="1" outlineLevel="2" x14ac:dyDescent="0.2">
      <c r="A135" s="97">
        <v>1</v>
      </c>
      <c r="B135" s="97">
        <v>2</v>
      </c>
      <c r="C135" s="97">
        <v>2</v>
      </c>
      <c r="D135" s="131">
        <v>2</v>
      </c>
      <c r="E135" s="101">
        <v>101</v>
      </c>
      <c r="F135" s="93" t="s">
        <v>183</v>
      </c>
      <c r="G135" s="40" t="s">
        <v>162</v>
      </c>
      <c r="H135" s="41" t="s">
        <v>163</v>
      </c>
      <c r="I135" s="41">
        <v>810</v>
      </c>
      <c r="J135" s="42">
        <v>1</v>
      </c>
      <c r="K135" s="42">
        <f>J135*I135</f>
        <v>810</v>
      </c>
      <c r="L135" s="43">
        <f>K135/K131</f>
        <v>0.1037663335895465</v>
      </c>
      <c r="M135" s="43">
        <f>K135/$K$5</f>
        <v>3.5943233652984053E-4</v>
      </c>
      <c r="N135" s="44"/>
      <c r="O135" s="43"/>
      <c r="P135" s="45"/>
      <c r="Q135" s="43"/>
      <c r="R135" s="43"/>
      <c r="S135" s="43"/>
      <c r="T135" s="7"/>
      <c r="U135" s="7"/>
      <c r="V135" s="7"/>
    </row>
    <row r="136" spans="1:22" ht="30" hidden="1" customHeight="1" outlineLevel="2" x14ac:dyDescent="0.2">
      <c r="A136" s="97">
        <v>0</v>
      </c>
      <c r="B136" s="97">
        <v>3</v>
      </c>
      <c r="C136" s="97">
        <v>2</v>
      </c>
      <c r="D136" s="131">
        <v>2</v>
      </c>
      <c r="E136" s="100">
        <v>102</v>
      </c>
      <c r="F136" s="92" t="s">
        <v>184</v>
      </c>
      <c r="G136" s="109" t="s">
        <v>173</v>
      </c>
      <c r="H136" s="106"/>
      <c r="I136" s="106"/>
      <c r="J136" s="107"/>
      <c r="K136" s="35">
        <f>SUM(K137)</f>
        <v>600</v>
      </c>
      <c r="L136" s="36">
        <f>SUM(L137)</f>
        <v>7.6863950807071479E-2</v>
      </c>
      <c r="M136" s="36">
        <f>SUM(M137)</f>
        <v>2.6624617520728931E-4</v>
      </c>
      <c r="N136" s="37"/>
      <c r="O136" s="36"/>
      <c r="P136" s="38"/>
      <c r="Q136" s="36"/>
      <c r="R136" s="36"/>
      <c r="S136" s="36"/>
      <c r="T136" s="39"/>
      <c r="U136" s="39"/>
    </row>
    <row r="137" spans="1:22" ht="30" hidden="1" customHeight="1" outlineLevel="2" x14ac:dyDescent="0.2">
      <c r="A137" s="97">
        <v>1</v>
      </c>
      <c r="B137" s="97">
        <v>3</v>
      </c>
      <c r="C137" s="97">
        <v>2</v>
      </c>
      <c r="D137" s="131">
        <v>2</v>
      </c>
      <c r="E137" s="101">
        <v>103</v>
      </c>
      <c r="F137" s="93" t="s">
        <v>185</v>
      </c>
      <c r="G137" s="40" t="s">
        <v>162</v>
      </c>
      <c r="H137" s="41" t="s">
        <v>163</v>
      </c>
      <c r="I137" s="41">
        <v>600</v>
      </c>
      <c r="J137" s="42">
        <v>1</v>
      </c>
      <c r="K137" s="42">
        <f>J137*I137</f>
        <v>600</v>
      </c>
      <c r="L137" s="43">
        <f>K137/K131</f>
        <v>7.6863950807071479E-2</v>
      </c>
      <c r="M137" s="43">
        <f>K137/$K$5</f>
        <v>2.6624617520728931E-4</v>
      </c>
      <c r="N137" s="44"/>
      <c r="O137" s="43"/>
      <c r="P137" s="45"/>
      <c r="Q137" s="43"/>
      <c r="R137" s="43"/>
      <c r="S137" s="43"/>
      <c r="T137" s="7"/>
      <c r="U137" s="7"/>
      <c r="V137" s="7"/>
    </row>
    <row r="138" spans="1:22" ht="30" hidden="1" customHeight="1" outlineLevel="2" x14ac:dyDescent="0.2">
      <c r="A138" s="97">
        <v>0</v>
      </c>
      <c r="B138" s="97">
        <v>4</v>
      </c>
      <c r="C138" s="97">
        <v>2</v>
      </c>
      <c r="D138" s="131">
        <v>2</v>
      </c>
      <c r="E138" s="100">
        <v>104</v>
      </c>
      <c r="F138" s="92" t="s">
        <v>186</v>
      </c>
      <c r="G138" s="111" t="s">
        <v>176</v>
      </c>
      <c r="H138" s="106"/>
      <c r="I138" s="106"/>
      <c r="J138" s="107"/>
      <c r="K138" s="35">
        <f>SUM(K139)</f>
        <v>3420</v>
      </c>
      <c r="L138" s="36">
        <f>SUM(L139)</f>
        <v>0.43812451960030746</v>
      </c>
      <c r="M138" s="36">
        <f>SUM(M139)</f>
        <v>1.517603198681549E-3</v>
      </c>
      <c r="N138" s="37"/>
      <c r="O138" s="36"/>
      <c r="P138" s="38"/>
      <c r="Q138" s="36"/>
      <c r="R138" s="36"/>
      <c r="S138" s="36"/>
      <c r="T138" s="39"/>
      <c r="U138" s="39"/>
    </row>
    <row r="139" spans="1:22" ht="34.5" hidden="1" customHeight="1" outlineLevel="2" x14ac:dyDescent="0.2">
      <c r="A139" s="97">
        <v>1</v>
      </c>
      <c r="B139" s="97">
        <v>4</v>
      </c>
      <c r="C139" s="97">
        <v>2</v>
      </c>
      <c r="D139" s="131">
        <v>2</v>
      </c>
      <c r="E139" s="101">
        <v>105</v>
      </c>
      <c r="F139" s="93" t="s">
        <v>187</v>
      </c>
      <c r="G139" s="40" t="s">
        <v>162</v>
      </c>
      <c r="H139" s="41" t="s">
        <v>163</v>
      </c>
      <c r="I139" s="41">
        <v>3420</v>
      </c>
      <c r="J139" s="42">
        <v>1</v>
      </c>
      <c r="K139" s="42">
        <f>J139*I139</f>
        <v>3420</v>
      </c>
      <c r="L139" s="43">
        <f>K139/K131</f>
        <v>0.43812451960030746</v>
      </c>
      <c r="M139" s="43">
        <f>K139/$K$5</f>
        <v>1.517603198681549E-3</v>
      </c>
      <c r="N139" s="44"/>
      <c r="O139" s="43"/>
      <c r="P139" s="45"/>
      <c r="Q139" s="43"/>
      <c r="R139" s="43"/>
      <c r="S139" s="43"/>
      <c r="T139" s="7"/>
      <c r="U139" s="7"/>
      <c r="V139" s="7"/>
    </row>
    <row r="140" spans="1:22" ht="30" hidden="1" customHeight="1" outlineLevel="1" x14ac:dyDescent="0.2">
      <c r="A140" s="97">
        <v>0</v>
      </c>
      <c r="B140" s="97">
        <v>0</v>
      </c>
      <c r="C140" s="97">
        <v>3</v>
      </c>
      <c r="D140" s="131">
        <v>2</v>
      </c>
      <c r="E140" s="99">
        <v>106</v>
      </c>
      <c r="F140" s="91" t="s">
        <v>188</v>
      </c>
      <c r="G140" s="105" t="s">
        <v>189</v>
      </c>
      <c r="H140" s="106"/>
      <c r="I140" s="106"/>
      <c r="J140" s="107"/>
      <c r="K140" s="28">
        <f>+K141+K143</f>
        <v>4524</v>
      </c>
      <c r="L140" s="29">
        <f>+L141+L143</f>
        <v>1</v>
      </c>
      <c r="M140" s="29">
        <f>+M141+M143</f>
        <v>2.0074961610629613E-3</v>
      </c>
      <c r="N140" s="30"/>
      <c r="O140" s="29"/>
      <c r="P140" s="31"/>
      <c r="Q140" s="29"/>
      <c r="R140" s="29"/>
      <c r="S140" s="29"/>
    </row>
    <row r="141" spans="1:22" ht="30" hidden="1" customHeight="1" outlineLevel="2" x14ac:dyDescent="0.2">
      <c r="A141" s="97">
        <v>0</v>
      </c>
      <c r="B141" s="97">
        <v>3</v>
      </c>
      <c r="C141" s="97">
        <v>3</v>
      </c>
      <c r="D141" s="131">
        <v>2</v>
      </c>
      <c r="E141" s="100">
        <v>107</v>
      </c>
      <c r="F141" s="92" t="s">
        <v>190</v>
      </c>
      <c r="G141" s="109" t="s">
        <v>173</v>
      </c>
      <c r="H141" s="106"/>
      <c r="I141" s="106"/>
      <c r="J141" s="107"/>
      <c r="K141" s="35">
        <f>SUM(K142)</f>
        <v>1104</v>
      </c>
      <c r="L141" s="36">
        <f>SUM(L142)</f>
        <v>0.24403183023872679</v>
      </c>
      <c r="M141" s="36">
        <f>SUM(M142)</f>
        <v>4.8989296238141232E-4</v>
      </c>
      <c r="N141" s="37"/>
      <c r="O141" s="36"/>
      <c r="P141" s="38"/>
      <c r="Q141" s="36"/>
      <c r="R141" s="36"/>
      <c r="S141" s="36"/>
      <c r="T141" s="39"/>
      <c r="U141" s="39"/>
    </row>
    <row r="142" spans="1:22" ht="30" hidden="1" customHeight="1" outlineLevel="2" x14ac:dyDescent="0.2">
      <c r="A142" s="97">
        <v>1</v>
      </c>
      <c r="B142" s="97">
        <v>3</v>
      </c>
      <c r="C142" s="97">
        <v>3</v>
      </c>
      <c r="D142" s="131">
        <v>2</v>
      </c>
      <c r="E142" s="101">
        <v>108</v>
      </c>
      <c r="F142" s="93" t="s">
        <v>191</v>
      </c>
      <c r="G142" s="40" t="s">
        <v>162</v>
      </c>
      <c r="H142" s="41" t="s">
        <v>163</v>
      </c>
      <c r="I142" s="41">
        <v>1104</v>
      </c>
      <c r="J142" s="42">
        <v>1</v>
      </c>
      <c r="K142" s="42">
        <f>J142*I142</f>
        <v>1104</v>
      </c>
      <c r="L142" s="43">
        <f>K142/K140</f>
        <v>0.24403183023872679</v>
      </c>
      <c r="M142" s="43">
        <f>K142/$K$5</f>
        <v>4.8989296238141232E-4</v>
      </c>
      <c r="N142" s="44"/>
      <c r="O142" s="43"/>
      <c r="P142" s="45"/>
      <c r="Q142" s="43"/>
      <c r="R142" s="43"/>
      <c r="S142" s="43"/>
      <c r="T142" s="7"/>
      <c r="U142" s="7"/>
      <c r="V142" s="7"/>
    </row>
    <row r="143" spans="1:22" ht="30" hidden="1" customHeight="1" outlineLevel="2" x14ac:dyDescent="0.2">
      <c r="A143" s="97">
        <v>0</v>
      </c>
      <c r="B143" s="97">
        <v>4</v>
      </c>
      <c r="C143" s="97">
        <v>3</v>
      </c>
      <c r="D143" s="131">
        <v>2</v>
      </c>
      <c r="E143" s="100">
        <v>109</v>
      </c>
      <c r="F143" s="92" t="s">
        <v>192</v>
      </c>
      <c r="G143" s="109" t="s">
        <v>176</v>
      </c>
      <c r="H143" s="106"/>
      <c r="I143" s="106"/>
      <c r="J143" s="107"/>
      <c r="K143" s="35">
        <f>SUM(K144)</f>
        <v>3420</v>
      </c>
      <c r="L143" s="36">
        <f>SUM(L144)</f>
        <v>0.75596816976127323</v>
      </c>
      <c r="M143" s="36">
        <f>SUM(M144)</f>
        <v>1.517603198681549E-3</v>
      </c>
      <c r="N143" s="37"/>
      <c r="O143" s="36"/>
      <c r="P143" s="38"/>
      <c r="Q143" s="36"/>
      <c r="R143" s="36"/>
      <c r="S143" s="36"/>
      <c r="T143" s="39"/>
      <c r="U143" s="39"/>
    </row>
    <row r="144" spans="1:22" ht="34.5" hidden="1" customHeight="1" outlineLevel="2" x14ac:dyDescent="0.2">
      <c r="A144" s="97">
        <v>1</v>
      </c>
      <c r="B144" s="97">
        <v>4</v>
      </c>
      <c r="C144" s="97">
        <v>3</v>
      </c>
      <c r="D144" s="131">
        <v>2</v>
      </c>
      <c r="E144" s="101">
        <v>110</v>
      </c>
      <c r="F144" s="93" t="s">
        <v>193</v>
      </c>
      <c r="G144" s="40" t="s">
        <v>162</v>
      </c>
      <c r="H144" s="41" t="s">
        <v>163</v>
      </c>
      <c r="I144" s="41">
        <v>3420</v>
      </c>
      <c r="J144" s="42">
        <v>1</v>
      </c>
      <c r="K144" s="42">
        <f>J144*I144</f>
        <v>3420</v>
      </c>
      <c r="L144" s="43">
        <f>K144/K140</f>
        <v>0.75596816976127323</v>
      </c>
      <c r="M144" s="43">
        <f>K144/$K$5</f>
        <v>1.517603198681549E-3</v>
      </c>
      <c r="N144" s="44"/>
      <c r="O144" s="43"/>
      <c r="P144" s="45"/>
      <c r="Q144" s="43"/>
      <c r="R144" s="43"/>
      <c r="S144" s="43"/>
      <c r="T144" s="7"/>
      <c r="U144" s="7"/>
      <c r="V144" s="7"/>
    </row>
    <row r="145" spans="1:22" ht="30" hidden="1" customHeight="1" outlineLevel="1" x14ac:dyDescent="0.2">
      <c r="A145" s="97">
        <v>0</v>
      </c>
      <c r="B145" s="97">
        <v>0</v>
      </c>
      <c r="C145" s="97">
        <v>4</v>
      </c>
      <c r="D145" s="131">
        <v>2</v>
      </c>
      <c r="E145" s="99">
        <v>111</v>
      </c>
      <c r="F145" s="91" t="s">
        <v>194</v>
      </c>
      <c r="G145" s="105" t="s">
        <v>195</v>
      </c>
      <c r="H145" s="106"/>
      <c r="I145" s="106"/>
      <c r="J145" s="107"/>
      <c r="K145" s="28">
        <f>K146+K148+K150+K152</f>
        <v>23430</v>
      </c>
      <c r="L145" s="29">
        <f>L146+L148+L150+L152</f>
        <v>1</v>
      </c>
      <c r="M145" s="29">
        <f>M146+M148+M150+M152</f>
        <v>1.0396913141844648E-2</v>
      </c>
      <c r="N145" s="30"/>
      <c r="O145" s="29"/>
      <c r="P145" s="31"/>
      <c r="Q145" s="29"/>
      <c r="R145" s="29"/>
      <c r="S145" s="29"/>
    </row>
    <row r="146" spans="1:22" ht="30" hidden="1" customHeight="1" outlineLevel="2" x14ac:dyDescent="0.2">
      <c r="A146" s="97">
        <v>0</v>
      </c>
      <c r="B146" s="97">
        <v>1</v>
      </c>
      <c r="C146" s="97">
        <v>4</v>
      </c>
      <c r="D146" s="131">
        <v>2</v>
      </c>
      <c r="E146" s="100">
        <v>112</v>
      </c>
      <c r="F146" s="92" t="s">
        <v>196</v>
      </c>
      <c r="G146" s="109" t="s">
        <v>167</v>
      </c>
      <c r="H146" s="106"/>
      <c r="I146" s="106"/>
      <c r="J146" s="107"/>
      <c r="K146" s="35">
        <f>SUM(K147)</f>
        <v>3000</v>
      </c>
      <c r="L146" s="36">
        <f>SUM(L147)</f>
        <v>0.12804097311139565</v>
      </c>
      <c r="M146" s="36">
        <f>SUM(M147)</f>
        <v>1.3312308760364464E-3</v>
      </c>
      <c r="N146" s="37"/>
      <c r="O146" s="36"/>
      <c r="P146" s="38"/>
      <c r="Q146" s="36"/>
      <c r="R146" s="36"/>
      <c r="S146" s="36"/>
      <c r="T146" s="39"/>
      <c r="U146" s="39"/>
    </row>
    <row r="147" spans="1:22" ht="30" hidden="1" customHeight="1" outlineLevel="2" x14ac:dyDescent="0.2">
      <c r="A147" s="97">
        <v>1</v>
      </c>
      <c r="B147" s="97">
        <v>1</v>
      </c>
      <c r="C147" s="97">
        <v>4</v>
      </c>
      <c r="D147" s="131">
        <v>2</v>
      </c>
      <c r="E147" s="101">
        <v>113</v>
      </c>
      <c r="F147" s="93" t="s">
        <v>197</v>
      </c>
      <c r="G147" s="40" t="s">
        <v>162</v>
      </c>
      <c r="H147" s="41" t="s">
        <v>163</v>
      </c>
      <c r="I147" s="41">
        <v>3000</v>
      </c>
      <c r="J147" s="42">
        <v>1</v>
      </c>
      <c r="K147" s="42">
        <f>J147*I147</f>
        <v>3000</v>
      </c>
      <c r="L147" s="43">
        <f>K147/K145</f>
        <v>0.12804097311139565</v>
      </c>
      <c r="M147" s="43">
        <f>K147/$K$5</f>
        <v>1.3312308760364464E-3</v>
      </c>
      <c r="N147" s="44"/>
      <c r="O147" s="43"/>
      <c r="P147" s="45"/>
      <c r="Q147" s="43"/>
      <c r="R147" s="43"/>
      <c r="S147" s="43"/>
      <c r="T147" s="7"/>
      <c r="U147" s="7"/>
      <c r="V147" s="7"/>
    </row>
    <row r="148" spans="1:22" ht="30" hidden="1" customHeight="1" outlineLevel="2" x14ac:dyDescent="0.2">
      <c r="A148" s="97">
        <v>0</v>
      </c>
      <c r="B148" s="97">
        <v>2</v>
      </c>
      <c r="C148" s="97">
        <v>4</v>
      </c>
      <c r="D148" s="131">
        <v>2</v>
      </c>
      <c r="E148" s="100">
        <v>114</v>
      </c>
      <c r="F148" s="92" t="s">
        <v>198</v>
      </c>
      <c r="G148" s="110" t="s">
        <v>170</v>
      </c>
      <c r="H148" s="106"/>
      <c r="I148" s="106"/>
      <c r="J148" s="107"/>
      <c r="K148" s="35">
        <f>SUM(K149)</f>
        <v>810</v>
      </c>
      <c r="L148" s="36">
        <f>SUM(L149)</f>
        <v>3.4571062740076826E-2</v>
      </c>
      <c r="M148" s="36">
        <f>SUM(M149)</f>
        <v>3.5943233652984053E-4</v>
      </c>
      <c r="N148" s="37"/>
      <c r="O148" s="36"/>
      <c r="P148" s="38"/>
      <c r="Q148" s="36"/>
      <c r="R148" s="36"/>
      <c r="S148" s="36"/>
      <c r="T148" s="39"/>
      <c r="U148" s="39"/>
    </row>
    <row r="149" spans="1:22" ht="30" hidden="1" customHeight="1" outlineLevel="2" x14ac:dyDescent="0.2">
      <c r="A149" s="97">
        <v>1</v>
      </c>
      <c r="B149" s="97">
        <v>2</v>
      </c>
      <c r="C149" s="97">
        <v>4</v>
      </c>
      <c r="D149" s="131">
        <v>2</v>
      </c>
      <c r="E149" s="101">
        <v>115</v>
      </c>
      <c r="F149" s="93" t="s">
        <v>199</v>
      </c>
      <c r="G149" s="40" t="s">
        <v>162</v>
      </c>
      <c r="H149" s="41" t="s">
        <v>163</v>
      </c>
      <c r="I149" s="41">
        <v>810</v>
      </c>
      <c r="J149" s="42">
        <v>1</v>
      </c>
      <c r="K149" s="42">
        <f>J149*I149</f>
        <v>810</v>
      </c>
      <c r="L149" s="43">
        <f>K149/K145</f>
        <v>3.4571062740076826E-2</v>
      </c>
      <c r="M149" s="43">
        <f>K149/$K$5</f>
        <v>3.5943233652984053E-4</v>
      </c>
      <c r="N149" s="44"/>
      <c r="O149" s="43"/>
      <c r="P149" s="45"/>
      <c r="Q149" s="43"/>
      <c r="R149" s="43"/>
      <c r="S149" s="43"/>
      <c r="T149" s="7"/>
      <c r="U149" s="7"/>
      <c r="V149" s="7"/>
    </row>
    <row r="150" spans="1:22" ht="30" hidden="1" customHeight="1" outlineLevel="2" x14ac:dyDescent="0.2">
      <c r="A150" s="97">
        <v>0</v>
      </c>
      <c r="B150" s="97">
        <v>3</v>
      </c>
      <c r="C150" s="97">
        <v>4</v>
      </c>
      <c r="D150" s="131">
        <v>2</v>
      </c>
      <c r="E150" s="100">
        <v>116</v>
      </c>
      <c r="F150" s="92" t="s">
        <v>200</v>
      </c>
      <c r="G150" s="109" t="s">
        <v>173</v>
      </c>
      <c r="H150" s="106"/>
      <c r="I150" s="106"/>
      <c r="J150" s="107"/>
      <c r="K150" s="35">
        <f>SUM(K151)</f>
        <v>16200</v>
      </c>
      <c r="L150" s="36">
        <f>SUM(L151)</f>
        <v>0.69142125480153649</v>
      </c>
      <c r="M150" s="36">
        <f>SUM(M151)</f>
        <v>7.1886467305968104E-3</v>
      </c>
      <c r="N150" s="37"/>
      <c r="O150" s="36"/>
      <c r="P150" s="38"/>
      <c r="Q150" s="36"/>
      <c r="R150" s="36"/>
      <c r="S150" s="36"/>
      <c r="T150" s="39"/>
      <c r="U150" s="39"/>
    </row>
    <row r="151" spans="1:22" ht="30" hidden="1" customHeight="1" outlineLevel="2" x14ac:dyDescent="0.2">
      <c r="A151" s="97">
        <v>1</v>
      </c>
      <c r="B151" s="97">
        <v>3</v>
      </c>
      <c r="C151" s="97">
        <v>4</v>
      </c>
      <c r="D151" s="131">
        <v>2</v>
      </c>
      <c r="E151" s="101">
        <v>117</v>
      </c>
      <c r="F151" s="93" t="s">
        <v>201</v>
      </c>
      <c r="G151" s="40" t="s">
        <v>162</v>
      </c>
      <c r="H151" s="41" t="s">
        <v>163</v>
      </c>
      <c r="I151" s="41">
        <v>16200</v>
      </c>
      <c r="J151" s="42">
        <v>1</v>
      </c>
      <c r="K151" s="42">
        <f>J151*I151</f>
        <v>16200</v>
      </c>
      <c r="L151" s="43">
        <f>K151/K145</f>
        <v>0.69142125480153649</v>
      </c>
      <c r="M151" s="43">
        <f>K151/$K$5</f>
        <v>7.1886467305968104E-3</v>
      </c>
      <c r="N151" s="44"/>
      <c r="O151" s="43"/>
      <c r="P151" s="45"/>
      <c r="Q151" s="43"/>
      <c r="R151" s="43"/>
      <c r="S151" s="43"/>
      <c r="T151" s="7"/>
      <c r="U151" s="7"/>
      <c r="V151" s="7"/>
    </row>
    <row r="152" spans="1:22" ht="30" hidden="1" customHeight="1" outlineLevel="2" x14ac:dyDescent="0.2">
      <c r="A152" s="97">
        <v>0</v>
      </c>
      <c r="B152" s="97">
        <v>4</v>
      </c>
      <c r="C152" s="97">
        <v>4</v>
      </c>
      <c r="D152" s="131">
        <v>2</v>
      </c>
      <c r="E152" s="100">
        <v>118</v>
      </c>
      <c r="F152" s="92" t="s">
        <v>202</v>
      </c>
      <c r="G152" s="109" t="s">
        <v>176</v>
      </c>
      <c r="H152" s="106"/>
      <c r="I152" s="106"/>
      <c r="J152" s="107"/>
      <c r="K152" s="35">
        <f>SUM(K153)</f>
        <v>3420</v>
      </c>
      <c r="L152" s="36">
        <f>SUM(L153)</f>
        <v>0.14596670934699105</v>
      </c>
      <c r="M152" s="36">
        <f>SUM(M153)</f>
        <v>1.517603198681549E-3</v>
      </c>
      <c r="N152" s="37"/>
      <c r="O152" s="36"/>
      <c r="P152" s="38"/>
      <c r="Q152" s="36"/>
      <c r="R152" s="36"/>
      <c r="S152" s="36"/>
      <c r="T152" s="39"/>
      <c r="U152" s="39"/>
    </row>
    <row r="153" spans="1:22" ht="34.5" hidden="1" customHeight="1" outlineLevel="2" x14ac:dyDescent="0.2">
      <c r="A153" s="97">
        <v>1</v>
      </c>
      <c r="B153" s="97">
        <v>4</v>
      </c>
      <c r="C153" s="97">
        <v>4</v>
      </c>
      <c r="D153" s="131">
        <v>2</v>
      </c>
      <c r="E153" s="101">
        <v>119</v>
      </c>
      <c r="F153" s="93" t="s">
        <v>203</v>
      </c>
      <c r="G153" s="40" t="s">
        <v>162</v>
      </c>
      <c r="H153" s="41" t="s">
        <v>163</v>
      </c>
      <c r="I153" s="41">
        <v>3420</v>
      </c>
      <c r="J153" s="42">
        <v>1</v>
      </c>
      <c r="K153" s="42">
        <f>J153*I153</f>
        <v>3420</v>
      </c>
      <c r="L153" s="43">
        <f>K153/K145</f>
        <v>0.14596670934699105</v>
      </c>
      <c r="M153" s="43">
        <f>K153/$K$5</f>
        <v>1.517603198681549E-3</v>
      </c>
      <c r="N153" s="44"/>
      <c r="O153" s="43"/>
      <c r="P153" s="45"/>
      <c r="Q153" s="43"/>
      <c r="R153" s="43"/>
      <c r="S153" s="43"/>
      <c r="T153" s="7"/>
      <c r="U153" s="7"/>
      <c r="V153" s="7"/>
    </row>
    <row r="154" spans="1:22" ht="30" hidden="1" customHeight="1" outlineLevel="1" x14ac:dyDescent="0.2">
      <c r="A154" s="97">
        <v>0</v>
      </c>
      <c r="B154" s="97">
        <v>0</v>
      </c>
      <c r="C154" s="97">
        <v>5</v>
      </c>
      <c r="D154" s="131">
        <v>2</v>
      </c>
      <c r="E154" s="99">
        <v>120</v>
      </c>
      <c r="F154" s="91" t="s">
        <v>204</v>
      </c>
      <c r="G154" s="105" t="s">
        <v>205</v>
      </c>
      <c r="H154" s="106"/>
      <c r="I154" s="106"/>
      <c r="J154" s="107"/>
      <c r="K154" s="28">
        <f>K155+K157+K159+K161</f>
        <v>10866</v>
      </c>
      <c r="L154" s="29">
        <f>L155+L157+L159+L161</f>
        <v>1</v>
      </c>
      <c r="M154" s="29">
        <f>M155+M157+M159+M161</f>
        <v>4.8217182330040093E-3</v>
      </c>
      <c r="N154" s="30"/>
      <c r="O154" s="29"/>
      <c r="P154" s="31"/>
      <c r="Q154" s="29"/>
      <c r="R154" s="29"/>
      <c r="S154" s="29"/>
    </row>
    <row r="155" spans="1:22" ht="30" hidden="1" customHeight="1" outlineLevel="2" x14ac:dyDescent="0.2">
      <c r="A155" s="97">
        <v>0</v>
      </c>
      <c r="B155" s="97">
        <v>1</v>
      </c>
      <c r="C155" s="97">
        <v>5</v>
      </c>
      <c r="D155" s="131">
        <v>2</v>
      </c>
      <c r="E155" s="100">
        <v>121</v>
      </c>
      <c r="F155" s="92" t="s">
        <v>206</v>
      </c>
      <c r="G155" s="109" t="s">
        <v>167</v>
      </c>
      <c r="H155" s="106"/>
      <c r="I155" s="106"/>
      <c r="J155" s="107"/>
      <c r="K155" s="35">
        <f>SUM(K156)</f>
        <v>3672</v>
      </c>
      <c r="L155" s="36">
        <f>SUM(L156)</f>
        <v>0.33793484262838208</v>
      </c>
      <c r="M155" s="36">
        <f>SUM(M156)</f>
        <v>1.6294265922686105E-3</v>
      </c>
      <c r="N155" s="37"/>
      <c r="O155" s="36"/>
      <c r="P155" s="38"/>
      <c r="Q155" s="36"/>
      <c r="R155" s="36"/>
      <c r="S155" s="36"/>
      <c r="T155" s="39"/>
      <c r="U155" s="39"/>
    </row>
    <row r="156" spans="1:22" ht="30" hidden="1" customHeight="1" outlineLevel="2" x14ac:dyDescent="0.2">
      <c r="A156" s="97">
        <v>1</v>
      </c>
      <c r="B156" s="97">
        <v>1</v>
      </c>
      <c r="C156" s="97">
        <v>5</v>
      </c>
      <c r="D156" s="131">
        <v>2</v>
      </c>
      <c r="E156" s="101">
        <v>122</v>
      </c>
      <c r="F156" s="93" t="s">
        <v>207</v>
      </c>
      <c r="G156" s="40" t="s">
        <v>162</v>
      </c>
      <c r="H156" s="41" t="s">
        <v>163</v>
      </c>
      <c r="I156" s="41">
        <v>3672</v>
      </c>
      <c r="J156" s="42">
        <v>1</v>
      </c>
      <c r="K156" s="42">
        <f>J156*I156</f>
        <v>3672</v>
      </c>
      <c r="L156" s="43">
        <f>K156/K154</f>
        <v>0.33793484262838208</v>
      </c>
      <c r="M156" s="43">
        <f>K156/$K$5</f>
        <v>1.6294265922686105E-3</v>
      </c>
      <c r="N156" s="44"/>
      <c r="O156" s="43"/>
      <c r="P156" s="45"/>
      <c r="Q156" s="43"/>
      <c r="R156" s="43"/>
      <c r="S156" s="43"/>
      <c r="T156" s="7"/>
      <c r="U156" s="7"/>
      <c r="V156" s="7"/>
    </row>
    <row r="157" spans="1:22" ht="30" hidden="1" customHeight="1" outlineLevel="2" x14ac:dyDescent="0.2">
      <c r="A157" s="97">
        <v>0</v>
      </c>
      <c r="B157" s="97">
        <v>2</v>
      </c>
      <c r="C157" s="97">
        <v>5</v>
      </c>
      <c r="D157" s="131">
        <v>2</v>
      </c>
      <c r="E157" s="100">
        <v>123</v>
      </c>
      <c r="F157" s="92" t="s">
        <v>208</v>
      </c>
      <c r="G157" s="110" t="s">
        <v>170</v>
      </c>
      <c r="H157" s="106"/>
      <c r="I157" s="106"/>
      <c r="J157" s="107"/>
      <c r="K157" s="35">
        <f>SUM(K158)</f>
        <v>810</v>
      </c>
      <c r="L157" s="36">
        <f>SUM(L158)</f>
        <v>7.4544450579790172E-2</v>
      </c>
      <c r="M157" s="36">
        <f>SUM(M158)</f>
        <v>3.5943233652984053E-4</v>
      </c>
      <c r="N157" s="37"/>
      <c r="O157" s="36"/>
      <c r="P157" s="38"/>
      <c r="Q157" s="36"/>
      <c r="R157" s="36"/>
      <c r="S157" s="36"/>
      <c r="T157" s="39"/>
      <c r="U157" s="39"/>
    </row>
    <row r="158" spans="1:22" ht="30" hidden="1" customHeight="1" outlineLevel="2" x14ac:dyDescent="0.2">
      <c r="A158" s="97">
        <v>1</v>
      </c>
      <c r="B158" s="97">
        <v>2</v>
      </c>
      <c r="C158" s="97">
        <v>5</v>
      </c>
      <c r="D158" s="131">
        <v>2</v>
      </c>
      <c r="E158" s="101">
        <v>124</v>
      </c>
      <c r="F158" s="93" t="s">
        <v>209</v>
      </c>
      <c r="G158" s="40" t="s">
        <v>162</v>
      </c>
      <c r="H158" s="41" t="s">
        <v>163</v>
      </c>
      <c r="I158" s="41">
        <v>810</v>
      </c>
      <c r="J158" s="42">
        <v>1</v>
      </c>
      <c r="K158" s="42">
        <f>J158*I158</f>
        <v>810</v>
      </c>
      <c r="L158" s="43">
        <f>K158/K154</f>
        <v>7.4544450579790172E-2</v>
      </c>
      <c r="M158" s="43">
        <f>K158/$K$5</f>
        <v>3.5943233652984053E-4</v>
      </c>
      <c r="N158" s="44"/>
      <c r="O158" s="43"/>
      <c r="P158" s="45"/>
      <c r="Q158" s="43"/>
      <c r="R158" s="43"/>
      <c r="S158" s="43"/>
      <c r="T158" s="7"/>
      <c r="U158" s="7"/>
      <c r="V158" s="7"/>
    </row>
    <row r="159" spans="1:22" ht="30" hidden="1" customHeight="1" outlineLevel="2" x14ac:dyDescent="0.2">
      <c r="A159" s="97">
        <v>0</v>
      </c>
      <c r="B159" s="97">
        <v>3</v>
      </c>
      <c r="C159" s="97">
        <v>5</v>
      </c>
      <c r="D159" s="131">
        <v>2</v>
      </c>
      <c r="E159" s="100">
        <v>125</v>
      </c>
      <c r="F159" s="92" t="s">
        <v>210</v>
      </c>
      <c r="G159" s="109" t="s">
        <v>173</v>
      </c>
      <c r="H159" s="106"/>
      <c r="I159" s="106"/>
      <c r="J159" s="107"/>
      <c r="K159" s="35">
        <f>SUM(K160)</f>
        <v>2964</v>
      </c>
      <c r="L159" s="36">
        <f>SUM(L160)</f>
        <v>0.27277747101049143</v>
      </c>
      <c r="M159" s="36">
        <f>SUM(M160)</f>
        <v>1.3152561055240091E-3</v>
      </c>
      <c r="N159" s="37"/>
      <c r="O159" s="36"/>
      <c r="P159" s="38"/>
      <c r="Q159" s="36"/>
      <c r="R159" s="36"/>
      <c r="S159" s="36"/>
      <c r="T159" s="39"/>
      <c r="U159" s="39"/>
    </row>
    <row r="160" spans="1:22" ht="28.5" hidden="1" customHeight="1" outlineLevel="2" x14ac:dyDescent="0.2">
      <c r="A160" s="97">
        <v>1</v>
      </c>
      <c r="B160" s="97">
        <v>3</v>
      </c>
      <c r="C160" s="97">
        <v>5</v>
      </c>
      <c r="D160" s="131">
        <v>2</v>
      </c>
      <c r="E160" s="101">
        <v>126</v>
      </c>
      <c r="F160" s="93" t="s">
        <v>211</v>
      </c>
      <c r="G160" s="40" t="s">
        <v>162</v>
      </c>
      <c r="H160" s="41" t="s">
        <v>163</v>
      </c>
      <c r="I160" s="41">
        <v>2964</v>
      </c>
      <c r="J160" s="42">
        <v>1</v>
      </c>
      <c r="K160" s="42">
        <f>J160*I160</f>
        <v>2964</v>
      </c>
      <c r="L160" s="43">
        <f>K160/K154</f>
        <v>0.27277747101049143</v>
      </c>
      <c r="M160" s="43">
        <f>K160/$K$5</f>
        <v>1.3152561055240091E-3</v>
      </c>
      <c r="N160" s="44"/>
      <c r="O160" s="43"/>
      <c r="P160" s="45"/>
      <c r="Q160" s="43"/>
      <c r="R160" s="43"/>
      <c r="S160" s="43"/>
      <c r="T160" s="7"/>
      <c r="U160" s="7"/>
      <c r="V160" s="7"/>
    </row>
    <row r="161" spans="1:22" ht="30" hidden="1" customHeight="1" outlineLevel="2" x14ac:dyDescent="0.2">
      <c r="A161" s="97">
        <v>0</v>
      </c>
      <c r="B161" s="97">
        <v>4</v>
      </c>
      <c r="C161" s="97">
        <v>5</v>
      </c>
      <c r="D161" s="131">
        <v>2</v>
      </c>
      <c r="E161" s="100">
        <v>127</v>
      </c>
      <c r="F161" s="92" t="s">
        <v>212</v>
      </c>
      <c r="G161" s="109" t="s">
        <v>176</v>
      </c>
      <c r="H161" s="106"/>
      <c r="I161" s="106"/>
      <c r="J161" s="107"/>
      <c r="K161" s="35">
        <f>SUM(K162)</f>
        <v>3420</v>
      </c>
      <c r="L161" s="36">
        <f>SUM(L162)</f>
        <v>0.31474323578133628</v>
      </c>
      <c r="M161" s="36">
        <f>SUM(M162)</f>
        <v>1.517603198681549E-3</v>
      </c>
      <c r="N161" s="37"/>
      <c r="O161" s="36"/>
      <c r="P161" s="38"/>
      <c r="Q161" s="36"/>
      <c r="R161" s="36"/>
      <c r="S161" s="36"/>
      <c r="T161" s="39"/>
      <c r="U161" s="39"/>
    </row>
    <row r="162" spans="1:22" ht="34.5" hidden="1" customHeight="1" outlineLevel="2" x14ac:dyDescent="0.2">
      <c r="A162" s="97">
        <v>1</v>
      </c>
      <c r="B162" s="97">
        <v>4</v>
      </c>
      <c r="C162" s="97">
        <v>5</v>
      </c>
      <c r="D162" s="131">
        <v>2</v>
      </c>
      <c r="E162" s="101">
        <v>128</v>
      </c>
      <c r="F162" s="93" t="s">
        <v>213</v>
      </c>
      <c r="G162" s="40" t="s">
        <v>162</v>
      </c>
      <c r="H162" s="41" t="s">
        <v>163</v>
      </c>
      <c r="I162" s="41">
        <v>3420</v>
      </c>
      <c r="J162" s="42">
        <v>1</v>
      </c>
      <c r="K162" s="42">
        <f>J162*I162</f>
        <v>3420</v>
      </c>
      <c r="L162" s="43">
        <f>K162/K154</f>
        <v>0.31474323578133628</v>
      </c>
      <c r="M162" s="43">
        <f>K162/$K$5</f>
        <v>1.517603198681549E-3</v>
      </c>
      <c r="N162" s="44"/>
      <c r="O162" s="43"/>
      <c r="P162" s="45"/>
      <c r="Q162" s="43"/>
      <c r="R162" s="43"/>
      <c r="S162" s="43"/>
      <c r="T162" s="7"/>
      <c r="U162" s="7"/>
      <c r="V162" s="7"/>
    </row>
    <row r="163" spans="1:22" ht="30" hidden="1" customHeight="1" outlineLevel="1" x14ac:dyDescent="0.2">
      <c r="A163" s="97">
        <v>0</v>
      </c>
      <c r="B163" s="97">
        <v>0</v>
      </c>
      <c r="C163" s="97">
        <v>6</v>
      </c>
      <c r="D163" s="131">
        <v>2</v>
      </c>
      <c r="E163" s="99">
        <v>129</v>
      </c>
      <c r="F163" s="91" t="s">
        <v>214</v>
      </c>
      <c r="G163" s="105" t="s">
        <v>215</v>
      </c>
      <c r="H163" s="106"/>
      <c r="I163" s="106"/>
      <c r="J163" s="107"/>
      <c r="K163" s="28">
        <f>K164+K166+K168+K170</f>
        <v>30150</v>
      </c>
      <c r="L163" s="29">
        <f>L164+L166+L168+L170</f>
        <v>1</v>
      </c>
      <c r="M163" s="29">
        <f>M164+M166+M168+M170</f>
        <v>1.3378870304166287E-2</v>
      </c>
      <c r="N163" s="30"/>
      <c r="O163" s="29"/>
      <c r="P163" s="31"/>
      <c r="Q163" s="29"/>
      <c r="R163" s="29"/>
      <c r="S163" s="29"/>
    </row>
    <row r="164" spans="1:22" ht="30" hidden="1" customHeight="1" outlineLevel="2" x14ac:dyDescent="0.2">
      <c r="A164" s="97">
        <v>0</v>
      </c>
      <c r="B164" s="97">
        <v>1</v>
      </c>
      <c r="C164" s="97">
        <v>6</v>
      </c>
      <c r="D164" s="131">
        <v>2</v>
      </c>
      <c r="E164" s="100">
        <v>130</v>
      </c>
      <c r="F164" s="92" t="s">
        <v>216</v>
      </c>
      <c r="G164" s="109" t="s">
        <v>167</v>
      </c>
      <c r="H164" s="106"/>
      <c r="I164" s="106"/>
      <c r="J164" s="107"/>
      <c r="K164" s="35">
        <f>SUM(K165)</f>
        <v>3480</v>
      </c>
      <c r="L164" s="36">
        <f>SUM(L165)</f>
        <v>0.1154228855721393</v>
      </c>
      <c r="M164" s="36">
        <f>SUM(M165)</f>
        <v>1.5442278162022779E-3</v>
      </c>
      <c r="N164" s="37"/>
      <c r="O164" s="36"/>
      <c r="P164" s="38"/>
      <c r="Q164" s="36"/>
      <c r="R164" s="36"/>
      <c r="S164" s="36"/>
      <c r="T164" s="39"/>
      <c r="U164" s="39"/>
    </row>
    <row r="165" spans="1:22" ht="30" hidden="1" customHeight="1" outlineLevel="2" x14ac:dyDescent="0.2">
      <c r="A165" s="97">
        <v>1</v>
      </c>
      <c r="B165" s="97">
        <v>1</v>
      </c>
      <c r="C165" s="97">
        <v>6</v>
      </c>
      <c r="D165" s="131">
        <v>2</v>
      </c>
      <c r="E165" s="101">
        <v>131</v>
      </c>
      <c r="F165" s="93" t="s">
        <v>217</v>
      </c>
      <c r="G165" s="40" t="s">
        <v>162</v>
      </c>
      <c r="H165" s="41" t="s">
        <v>163</v>
      </c>
      <c r="I165" s="41">
        <v>3480</v>
      </c>
      <c r="J165" s="42">
        <v>1</v>
      </c>
      <c r="K165" s="42">
        <f>J165*I165</f>
        <v>3480</v>
      </c>
      <c r="L165" s="43">
        <f>K165/K163</f>
        <v>0.1154228855721393</v>
      </c>
      <c r="M165" s="43">
        <f>K165/$K$5</f>
        <v>1.5442278162022779E-3</v>
      </c>
      <c r="N165" s="44"/>
      <c r="O165" s="43"/>
      <c r="P165" s="45"/>
      <c r="Q165" s="43"/>
      <c r="R165" s="43"/>
      <c r="S165" s="43"/>
      <c r="T165" s="7"/>
      <c r="U165" s="7"/>
      <c r="V165" s="7"/>
    </row>
    <row r="166" spans="1:22" ht="30" hidden="1" customHeight="1" outlineLevel="2" x14ac:dyDescent="0.2">
      <c r="A166" s="97">
        <v>0</v>
      </c>
      <c r="B166" s="97">
        <v>2</v>
      </c>
      <c r="C166" s="97">
        <v>6</v>
      </c>
      <c r="D166" s="131">
        <v>2</v>
      </c>
      <c r="E166" s="100">
        <v>132</v>
      </c>
      <c r="F166" s="92" t="s">
        <v>218</v>
      </c>
      <c r="G166" s="110" t="s">
        <v>170</v>
      </c>
      <c r="H166" s="106"/>
      <c r="I166" s="106"/>
      <c r="J166" s="107"/>
      <c r="K166" s="35">
        <f>SUM(K167)</f>
        <v>810</v>
      </c>
      <c r="L166" s="36">
        <f>SUM(L167)</f>
        <v>2.6865671641791045E-2</v>
      </c>
      <c r="M166" s="36">
        <f>SUM(M167)</f>
        <v>3.5943233652984053E-4</v>
      </c>
      <c r="N166" s="37"/>
      <c r="O166" s="36"/>
      <c r="P166" s="38"/>
      <c r="Q166" s="36"/>
      <c r="R166" s="36"/>
      <c r="S166" s="36"/>
      <c r="T166" s="39"/>
      <c r="U166" s="39"/>
    </row>
    <row r="167" spans="1:22" ht="30" hidden="1" customHeight="1" outlineLevel="2" x14ac:dyDescent="0.2">
      <c r="A167" s="97">
        <v>1</v>
      </c>
      <c r="B167" s="97">
        <v>2</v>
      </c>
      <c r="C167" s="97">
        <v>6</v>
      </c>
      <c r="D167" s="131">
        <v>2</v>
      </c>
      <c r="E167" s="101">
        <v>133</v>
      </c>
      <c r="F167" s="93" t="s">
        <v>219</v>
      </c>
      <c r="G167" s="40" t="s">
        <v>162</v>
      </c>
      <c r="H167" s="41" t="s">
        <v>163</v>
      </c>
      <c r="I167" s="41">
        <v>810</v>
      </c>
      <c r="J167" s="42">
        <v>1</v>
      </c>
      <c r="K167" s="42">
        <f>J167*I167</f>
        <v>810</v>
      </c>
      <c r="L167" s="43">
        <f>K167/K163</f>
        <v>2.6865671641791045E-2</v>
      </c>
      <c r="M167" s="43">
        <f>K167/$K$5</f>
        <v>3.5943233652984053E-4</v>
      </c>
      <c r="N167" s="44"/>
      <c r="O167" s="43"/>
      <c r="P167" s="45"/>
      <c r="Q167" s="43"/>
      <c r="R167" s="43"/>
      <c r="S167" s="43"/>
      <c r="T167" s="7"/>
      <c r="U167" s="7"/>
      <c r="V167" s="7"/>
    </row>
    <row r="168" spans="1:22" ht="30" hidden="1" customHeight="1" outlineLevel="2" x14ac:dyDescent="0.2">
      <c r="A168" s="97">
        <v>0</v>
      </c>
      <c r="B168" s="97">
        <v>3</v>
      </c>
      <c r="C168" s="97">
        <v>6</v>
      </c>
      <c r="D168" s="131">
        <v>2</v>
      </c>
      <c r="E168" s="100">
        <v>134</v>
      </c>
      <c r="F168" s="92" t="s">
        <v>220</v>
      </c>
      <c r="G168" s="109" t="s">
        <v>173</v>
      </c>
      <c r="H168" s="106"/>
      <c r="I168" s="106"/>
      <c r="J168" s="107"/>
      <c r="K168" s="35">
        <f>SUM(K169)</f>
        <v>22440</v>
      </c>
      <c r="L168" s="36">
        <f>SUM(L169)</f>
        <v>0.74427860696517412</v>
      </c>
      <c r="M168" s="36">
        <f>SUM(M169)</f>
        <v>9.9576069527526189E-3</v>
      </c>
      <c r="N168" s="37"/>
      <c r="O168" s="36"/>
      <c r="P168" s="38"/>
      <c r="Q168" s="36"/>
      <c r="R168" s="36"/>
      <c r="S168" s="36"/>
      <c r="T168" s="39"/>
      <c r="U168" s="39"/>
    </row>
    <row r="169" spans="1:22" ht="30" hidden="1" customHeight="1" outlineLevel="2" x14ac:dyDescent="0.2">
      <c r="A169" s="97">
        <v>1</v>
      </c>
      <c r="B169" s="97">
        <v>3</v>
      </c>
      <c r="C169" s="97">
        <v>6</v>
      </c>
      <c r="D169" s="131">
        <v>2</v>
      </c>
      <c r="E169" s="101">
        <v>135</v>
      </c>
      <c r="F169" s="93" t="s">
        <v>221</v>
      </c>
      <c r="G169" s="40" t="s">
        <v>162</v>
      </c>
      <c r="H169" s="41" t="s">
        <v>163</v>
      </c>
      <c r="I169" s="41">
        <v>22440</v>
      </c>
      <c r="J169" s="42">
        <v>1</v>
      </c>
      <c r="K169" s="42">
        <f>J169*I169</f>
        <v>22440</v>
      </c>
      <c r="L169" s="43">
        <f>K169/K163</f>
        <v>0.74427860696517412</v>
      </c>
      <c r="M169" s="43">
        <f>K169/$K$5</f>
        <v>9.9576069527526189E-3</v>
      </c>
      <c r="N169" s="44"/>
      <c r="O169" s="43"/>
      <c r="P169" s="45"/>
      <c r="Q169" s="43"/>
      <c r="R169" s="43"/>
      <c r="S169" s="43"/>
      <c r="T169" s="7"/>
      <c r="U169" s="7"/>
      <c r="V169" s="7"/>
    </row>
    <row r="170" spans="1:22" ht="30" hidden="1" customHeight="1" outlineLevel="2" x14ac:dyDescent="0.2">
      <c r="A170" s="97">
        <v>0</v>
      </c>
      <c r="B170" s="97">
        <v>4</v>
      </c>
      <c r="C170" s="97">
        <v>6</v>
      </c>
      <c r="D170" s="131">
        <v>2</v>
      </c>
      <c r="E170" s="100">
        <v>136</v>
      </c>
      <c r="F170" s="92" t="s">
        <v>222</v>
      </c>
      <c r="G170" s="109" t="s">
        <v>176</v>
      </c>
      <c r="H170" s="106"/>
      <c r="I170" s="106"/>
      <c r="J170" s="107"/>
      <c r="K170" s="35">
        <f>SUM(K171)</f>
        <v>3420</v>
      </c>
      <c r="L170" s="36">
        <f>SUM(L171)</f>
        <v>0.11343283582089553</v>
      </c>
      <c r="M170" s="36">
        <f>SUM(M171)</f>
        <v>1.517603198681549E-3</v>
      </c>
      <c r="N170" s="37"/>
      <c r="O170" s="36"/>
      <c r="P170" s="38"/>
      <c r="Q170" s="36"/>
      <c r="R170" s="36"/>
      <c r="S170" s="36"/>
      <c r="T170" s="39"/>
      <c r="U170" s="39"/>
    </row>
    <row r="171" spans="1:22" ht="34.5" hidden="1" customHeight="1" outlineLevel="2" x14ac:dyDescent="0.2">
      <c r="A171" s="97">
        <v>1</v>
      </c>
      <c r="B171" s="97">
        <v>4</v>
      </c>
      <c r="C171" s="97">
        <v>6</v>
      </c>
      <c r="D171" s="131">
        <v>2</v>
      </c>
      <c r="E171" s="101">
        <v>137</v>
      </c>
      <c r="F171" s="93" t="s">
        <v>223</v>
      </c>
      <c r="G171" s="40" t="s">
        <v>162</v>
      </c>
      <c r="H171" s="41" t="s">
        <v>163</v>
      </c>
      <c r="I171" s="41">
        <v>3420</v>
      </c>
      <c r="J171" s="42">
        <v>1</v>
      </c>
      <c r="K171" s="42">
        <f>J171*I171</f>
        <v>3420</v>
      </c>
      <c r="L171" s="43">
        <f>K171/K163</f>
        <v>0.11343283582089553</v>
      </c>
      <c r="M171" s="43">
        <f>K171/$K$5</f>
        <v>1.517603198681549E-3</v>
      </c>
      <c r="N171" s="44"/>
      <c r="O171" s="43"/>
      <c r="P171" s="45"/>
      <c r="Q171" s="43"/>
      <c r="R171" s="43"/>
      <c r="S171" s="43"/>
      <c r="T171" s="7"/>
      <c r="U171" s="7"/>
      <c r="V171" s="7"/>
    </row>
    <row r="172" spans="1:22" ht="30" hidden="1" customHeight="1" outlineLevel="1" x14ac:dyDescent="0.2">
      <c r="A172" s="97">
        <v>0</v>
      </c>
      <c r="B172" s="97">
        <v>0</v>
      </c>
      <c r="C172" s="97">
        <v>7</v>
      </c>
      <c r="D172" s="131">
        <v>2</v>
      </c>
      <c r="E172" s="99">
        <v>138</v>
      </c>
      <c r="F172" s="91" t="s">
        <v>224</v>
      </c>
      <c r="G172" s="105" t="s">
        <v>225</v>
      </c>
      <c r="H172" s="106"/>
      <c r="I172" s="106"/>
      <c r="J172" s="107"/>
      <c r="K172" s="28">
        <f>K173+K175+K177+K179</f>
        <v>11910</v>
      </c>
      <c r="L172" s="29">
        <f>L173+L175+L177+L179</f>
        <v>1</v>
      </c>
      <c r="M172" s="29">
        <f>M173+M175+M177+M179</f>
        <v>5.2849865778646921E-3</v>
      </c>
      <c r="N172" s="30"/>
      <c r="O172" s="29"/>
      <c r="P172" s="31"/>
      <c r="Q172" s="29"/>
      <c r="R172" s="29"/>
      <c r="S172" s="29"/>
    </row>
    <row r="173" spans="1:22" ht="30" hidden="1" customHeight="1" outlineLevel="2" x14ac:dyDescent="0.2">
      <c r="A173" s="97">
        <v>0</v>
      </c>
      <c r="B173" s="97">
        <v>1</v>
      </c>
      <c r="C173" s="97">
        <v>7</v>
      </c>
      <c r="D173" s="131">
        <v>2</v>
      </c>
      <c r="E173" s="100">
        <v>139</v>
      </c>
      <c r="F173" s="92" t="s">
        <v>226</v>
      </c>
      <c r="G173" s="109" t="s">
        <v>167</v>
      </c>
      <c r="H173" s="106"/>
      <c r="I173" s="106"/>
      <c r="J173" s="107"/>
      <c r="K173" s="35">
        <f>SUM(K174)</f>
        <v>3120</v>
      </c>
      <c r="L173" s="36">
        <f>SUM(L174)</f>
        <v>0.26196473551637278</v>
      </c>
      <c r="M173" s="36">
        <f>SUM(M174)</f>
        <v>1.3844801110779043E-3</v>
      </c>
      <c r="N173" s="37"/>
      <c r="O173" s="36"/>
      <c r="P173" s="38"/>
      <c r="Q173" s="36"/>
      <c r="R173" s="36"/>
      <c r="S173" s="36"/>
      <c r="T173" s="39"/>
      <c r="U173" s="39"/>
    </row>
    <row r="174" spans="1:22" ht="30" hidden="1" customHeight="1" outlineLevel="2" x14ac:dyDescent="0.2">
      <c r="A174" s="97">
        <v>1</v>
      </c>
      <c r="B174" s="97">
        <v>1</v>
      </c>
      <c r="C174" s="97">
        <v>7</v>
      </c>
      <c r="D174" s="131">
        <v>2</v>
      </c>
      <c r="E174" s="101">
        <v>140</v>
      </c>
      <c r="F174" s="93" t="s">
        <v>227</v>
      </c>
      <c r="G174" s="40" t="s">
        <v>162</v>
      </c>
      <c r="H174" s="41" t="s">
        <v>163</v>
      </c>
      <c r="I174" s="41">
        <v>3120</v>
      </c>
      <c r="J174" s="42">
        <v>1</v>
      </c>
      <c r="K174" s="42">
        <f>J174*I174</f>
        <v>3120</v>
      </c>
      <c r="L174" s="43">
        <f>K174/K172</f>
        <v>0.26196473551637278</v>
      </c>
      <c r="M174" s="43">
        <f>K174/$K$5</f>
        <v>1.3844801110779043E-3</v>
      </c>
      <c r="N174" s="44"/>
      <c r="O174" s="43"/>
      <c r="P174" s="45"/>
      <c r="Q174" s="43"/>
      <c r="R174" s="43"/>
      <c r="S174" s="43"/>
      <c r="T174" s="7"/>
      <c r="U174" s="7"/>
      <c r="V174" s="7"/>
    </row>
    <row r="175" spans="1:22" ht="30" hidden="1" customHeight="1" outlineLevel="2" x14ac:dyDescent="0.2">
      <c r="A175" s="97">
        <v>0</v>
      </c>
      <c r="B175" s="97">
        <v>2</v>
      </c>
      <c r="C175" s="97">
        <v>7</v>
      </c>
      <c r="D175" s="131">
        <v>2</v>
      </c>
      <c r="E175" s="100">
        <v>141</v>
      </c>
      <c r="F175" s="92" t="s">
        <v>228</v>
      </c>
      <c r="G175" s="110" t="s">
        <v>170</v>
      </c>
      <c r="H175" s="106"/>
      <c r="I175" s="106"/>
      <c r="J175" s="107"/>
      <c r="K175" s="35">
        <f>SUM(K176)</f>
        <v>810</v>
      </c>
      <c r="L175" s="36">
        <f>SUM(L176)</f>
        <v>6.8010075566750636E-2</v>
      </c>
      <c r="M175" s="36">
        <f>SUM(M176)</f>
        <v>3.5943233652984053E-4</v>
      </c>
      <c r="N175" s="37"/>
      <c r="O175" s="36"/>
      <c r="P175" s="38"/>
      <c r="Q175" s="36"/>
      <c r="R175" s="36"/>
      <c r="S175" s="36"/>
      <c r="T175" s="39"/>
      <c r="U175" s="39"/>
    </row>
    <row r="176" spans="1:22" ht="30" hidden="1" customHeight="1" outlineLevel="2" x14ac:dyDescent="0.2">
      <c r="A176" s="97">
        <v>1</v>
      </c>
      <c r="B176" s="97">
        <v>2</v>
      </c>
      <c r="C176" s="97">
        <v>7</v>
      </c>
      <c r="D176" s="131">
        <v>2</v>
      </c>
      <c r="E176" s="101">
        <v>142</v>
      </c>
      <c r="F176" s="93" t="s">
        <v>229</v>
      </c>
      <c r="G176" s="40" t="s">
        <v>162</v>
      </c>
      <c r="H176" s="41" t="s">
        <v>163</v>
      </c>
      <c r="I176" s="41">
        <v>810</v>
      </c>
      <c r="J176" s="42">
        <v>1</v>
      </c>
      <c r="K176" s="42">
        <f>J176*I176</f>
        <v>810</v>
      </c>
      <c r="L176" s="43">
        <f>K176/K172</f>
        <v>6.8010075566750636E-2</v>
      </c>
      <c r="M176" s="43">
        <f>K176/$K$5</f>
        <v>3.5943233652984053E-4</v>
      </c>
      <c r="N176" s="44"/>
      <c r="O176" s="43"/>
      <c r="P176" s="45"/>
      <c r="Q176" s="43"/>
      <c r="R176" s="43"/>
      <c r="S176" s="43"/>
      <c r="T176" s="7"/>
      <c r="U176" s="7"/>
      <c r="V176" s="7"/>
    </row>
    <row r="177" spans="1:22" ht="30" hidden="1" customHeight="1" outlineLevel="2" x14ac:dyDescent="0.2">
      <c r="A177" s="97">
        <v>0</v>
      </c>
      <c r="B177" s="97">
        <v>3</v>
      </c>
      <c r="C177" s="97">
        <v>7</v>
      </c>
      <c r="D177" s="131">
        <v>2</v>
      </c>
      <c r="E177" s="100">
        <v>143</v>
      </c>
      <c r="F177" s="92" t="s">
        <v>230</v>
      </c>
      <c r="G177" s="109" t="s">
        <v>173</v>
      </c>
      <c r="H177" s="106"/>
      <c r="I177" s="106"/>
      <c r="J177" s="107"/>
      <c r="K177" s="35">
        <f>SUM(K178)</f>
        <v>4560</v>
      </c>
      <c r="L177" s="36">
        <f>SUM(L178)</f>
        <v>0.38287153652392947</v>
      </c>
      <c r="M177" s="36">
        <f>SUM(M178)</f>
        <v>2.0234709315753987E-3</v>
      </c>
      <c r="N177" s="37"/>
      <c r="O177" s="36"/>
      <c r="P177" s="38"/>
      <c r="Q177" s="36"/>
      <c r="R177" s="36"/>
      <c r="S177" s="36"/>
      <c r="T177" s="39"/>
      <c r="U177" s="39"/>
    </row>
    <row r="178" spans="1:22" ht="30" hidden="1" customHeight="1" outlineLevel="2" x14ac:dyDescent="0.2">
      <c r="A178" s="97">
        <v>1</v>
      </c>
      <c r="B178" s="97">
        <v>3</v>
      </c>
      <c r="C178" s="97">
        <v>7</v>
      </c>
      <c r="D178" s="131">
        <v>2</v>
      </c>
      <c r="E178" s="101">
        <v>144</v>
      </c>
      <c r="F178" s="93" t="s">
        <v>231</v>
      </c>
      <c r="G178" s="40" t="s">
        <v>162</v>
      </c>
      <c r="H178" s="41" t="s">
        <v>163</v>
      </c>
      <c r="I178" s="41">
        <v>4560</v>
      </c>
      <c r="J178" s="42">
        <v>1</v>
      </c>
      <c r="K178" s="42">
        <f>J178*I178</f>
        <v>4560</v>
      </c>
      <c r="L178" s="43">
        <f>K178/K172</f>
        <v>0.38287153652392947</v>
      </c>
      <c r="M178" s="43">
        <f>K178/$K$5</f>
        <v>2.0234709315753987E-3</v>
      </c>
      <c r="N178" s="44"/>
      <c r="O178" s="43"/>
      <c r="P178" s="45"/>
      <c r="Q178" s="43"/>
      <c r="R178" s="43"/>
      <c r="S178" s="43"/>
      <c r="T178" s="7"/>
      <c r="U178" s="7"/>
      <c r="V178" s="7"/>
    </row>
    <row r="179" spans="1:22" ht="30" hidden="1" customHeight="1" outlineLevel="2" x14ac:dyDescent="0.2">
      <c r="A179" s="97">
        <v>0</v>
      </c>
      <c r="B179" s="97">
        <v>4</v>
      </c>
      <c r="C179" s="97">
        <v>7</v>
      </c>
      <c r="D179" s="131">
        <v>2</v>
      </c>
      <c r="E179" s="100">
        <v>145</v>
      </c>
      <c r="F179" s="92" t="s">
        <v>232</v>
      </c>
      <c r="G179" s="109" t="s">
        <v>176</v>
      </c>
      <c r="H179" s="106"/>
      <c r="I179" s="106"/>
      <c r="J179" s="107"/>
      <c r="K179" s="35">
        <f>SUM(K180)</f>
        <v>3420</v>
      </c>
      <c r="L179" s="36">
        <f>SUM(L180)</f>
        <v>0.2871536523929471</v>
      </c>
      <c r="M179" s="36">
        <f>SUM(M180)</f>
        <v>1.517603198681549E-3</v>
      </c>
      <c r="N179" s="37"/>
      <c r="O179" s="36"/>
      <c r="P179" s="38"/>
      <c r="Q179" s="36"/>
      <c r="R179" s="36"/>
      <c r="S179" s="36"/>
      <c r="T179" s="39"/>
      <c r="U179" s="39"/>
    </row>
    <row r="180" spans="1:22" ht="34.5" hidden="1" customHeight="1" outlineLevel="2" x14ac:dyDescent="0.2">
      <c r="A180" s="97">
        <v>1</v>
      </c>
      <c r="B180" s="97">
        <v>4</v>
      </c>
      <c r="C180" s="97">
        <v>7</v>
      </c>
      <c r="D180" s="131">
        <v>2</v>
      </c>
      <c r="E180" s="101">
        <v>146</v>
      </c>
      <c r="F180" s="93" t="s">
        <v>233</v>
      </c>
      <c r="G180" s="40" t="s">
        <v>162</v>
      </c>
      <c r="H180" s="41" t="s">
        <v>163</v>
      </c>
      <c r="I180" s="41">
        <v>3420</v>
      </c>
      <c r="J180" s="42">
        <v>1</v>
      </c>
      <c r="K180" s="42">
        <f>J180*I180</f>
        <v>3420</v>
      </c>
      <c r="L180" s="43">
        <f>K180/K172</f>
        <v>0.2871536523929471</v>
      </c>
      <c r="M180" s="43">
        <f>K180/$K$5</f>
        <v>1.517603198681549E-3</v>
      </c>
      <c r="N180" s="44"/>
      <c r="O180" s="43"/>
      <c r="P180" s="45"/>
      <c r="Q180" s="43"/>
      <c r="R180" s="43"/>
      <c r="S180" s="43"/>
      <c r="T180" s="7"/>
      <c r="U180" s="7"/>
      <c r="V180" s="7"/>
    </row>
    <row r="181" spans="1:22" ht="30" hidden="1" customHeight="1" outlineLevel="1" x14ac:dyDescent="0.2">
      <c r="A181" s="97">
        <v>0</v>
      </c>
      <c r="B181" s="97">
        <v>0</v>
      </c>
      <c r="C181" s="97">
        <v>8</v>
      </c>
      <c r="D181" s="131">
        <v>2</v>
      </c>
      <c r="E181" s="99">
        <v>147</v>
      </c>
      <c r="F181" s="91" t="s">
        <v>234</v>
      </c>
      <c r="G181" s="105" t="s">
        <v>235</v>
      </c>
      <c r="H181" s="106"/>
      <c r="I181" s="106"/>
      <c r="J181" s="107"/>
      <c r="K181" s="28">
        <f>+K182+K184</f>
        <v>6384</v>
      </c>
      <c r="L181" s="29">
        <f>+L182+L184</f>
        <v>1</v>
      </c>
      <c r="M181" s="29">
        <f>+M182+M184</f>
        <v>2.8328593042055584E-3</v>
      </c>
      <c r="N181" s="30"/>
      <c r="O181" s="29"/>
      <c r="P181" s="31"/>
      <c r="Q181" s="29"/>
      <c r="R181" s="29"/>
      <c r="S181" s="29"/>
    </row>
    <row r="182" spans="1:22" ht="30" hidden="1" customHeight="1" outlineLevel="2" x14ac:dyDescent="0.2">
      <c r="A182" s="97">
        <v>0</v>
      </c>
      <c r="B182" s="97">
        <v>3</v>
      </c>
      <c r="C182" s="97">
        <v>8</v>
      </c>
      <c r="D182" s="131">
        <v>2</v>
      </c>
      <c r="E182" s="100">
        <v>148</v>
      </c>
      <c r="F182" s="92" t="s">
        <v>236</v>
      </c>
      <c r="G182" s="109" t="s">
        <v>173</v>
      </c>
      <c r="H182" s="106"/>
      <c r="I182" s="106"/>
      <c r="J182" s="107"/>
      <c r="K182" s="35">
        <f>SUM(K183)</f>
        <v>2964</v>
      </c>
      <c r="L182" s="36">
        <f>SUM(L183)</f>
        <v>0.4642857142857143</v>
      </c>
      <c r="M182" s="36">
        <f>SUM(M183)</f>
        <v>1.3152561055240091E-3</v>
      </c>
      <c r="N182" s="37"/>
      <c r="O182" s="36"/>
      <c r="P182" s="38"/>
      <c r="Q182" s="36"/>
      <c r="R182" s="36"/>
      <c r="S182" s="36"/>
      <c r="T182" s="39"/>
      <c r="U182" s="39"/>
    </row>
    <row r="183" spans="1:22" ht="30" hidden="1" customHeight="1" outlineLevel="2" x14ac:dyDescent="0.2">
      <c r="A183" s="97">
        <v>1</v>
      </c>
      <c r="B183" s="97">
        <v>3</v>
      </c>
      <c r="C183" s="97">
        <v>8</v>
      </c>
      <c r="D183" s="131">
        <v>2</v>
      </c>
      <c r="E183" s="101">
        <v>149</v>
      </c>
      <c r="F183" s="93" t="s">
        <v>237</v>
      </c>
      <c r="G183" s="40" t="s">
        <v>162</v>
      </c>
      <c r="H183" s="41" t="s">
        <v>163</v>
      </c>
      <c r="I183" s="41">
        <v>2964</v>
      </c>
      <c r="J183" s="42">
        <v>1</v>
      </c>
      <c r="K183" s="42">
        <f>J183*I183</f>
        <v>2964</v>
      </c>
      <c r="L183" s="43">
        <f>K183/K181</f>
        <v>0.4642857142857143</v>
      </c>
      <c r="M183" s="43">
        <f>K183/$K$5</f>
        <v>1.3152561055240091E-3</v>
      </c>
      <c r="N183" s="44"/>
      <c r="O183" s="43"/>
      <c r="P183" s="45"/>
      <c r="Q183" s="43"/>
      <c r="R183" s="43"/>
      <c r="S183" s="43"/>
      <c r="T183" s="7"/>
      <c r="U183" s="7"/>
      <c r="V183" s="7"/>
    </row>
    <row r="184" spans="1:22" ht="30" hidden="1" customHeight="1" outlineLevel="2" x14ac:dyDescent="0.2">
      <c r="A184" s="97">
        <v>0</v>
      </c>
      <c r="B184" s="97">
        <v>4</v>
      </c>
      <c r="C184" s="97">
        <v>8</v>
      </c>
      <c r="D184" s="131">
        <v>2</v>
      </c>
      <c r="E184" s="100">
        <v>150</v>
      </c>
      <c r="F184" s="92" t="s">
        <v>238</v>
      </c>
      <c r="G184" s="109" t="s">
        <v>176</v>
      </c>
      <c r="H184" s="106"/>
      <c r="I184" s="106"/>
      <c r="J184" s="107"/>
      <c r="K184" s="35">
        <f>SUM(K185)</f>
        <v>3420</v>
      </c>
      <c r="L184" s="36">
        <f>SUM(L185)</f>
        <v>0.5357142857142857</v>
      </c>
      <c r="M184" s="36">
        <f>SUM(M185)</f>
        <v>1.517603198681549E-3</v>
      </c>
      <c r="N184" s="37"/>
      <c r="O184" s="36"/>
      <c r="P184" s="38"/>
      <c r="Q184" s="36"/>
      <c r="R184" s="36"/>
      <c r="S184" s="36"/>
      <c r="T184" s="39"/>
      <c r="U184" s="39"/>
    </row>
    <row r="185" spans="1:22" ht="34.5" hidden="1" customHeight="1" outlineLevel="2" x14ac:dyDescent="0.2">
      <c r="A185" s="97">
        <v>1</v>
      </c>
      <c r="B185" s="97">
        <v>4</v>
      </c>
      <c r="C185" s="97">
        <v>8</v>
      </c>
      <c r="D185" s="131">
        <v>2</v>
      </c>
      <c r="E185" s="101">
        <v>151</v>
      </c>
      <c r="F185" s="93" t="s">
        <v>239</v>
      </c>
      <c r="G185" s="40" t="s">
        <v>162</v>
      </c>
      <c r="H185" s="41" t="s">
        <v>163</v>
      </c>
      <c r="I185" s="41">
        <v>3420</v>
      </c>
      <c r="J185" s="42">
        <v>1</v>
      </c>
      <c r="K185" s="42">
        <f>J185*I185</f>
        <v>3420</v>
      </c>
      <c r="L185" s="43">
        <f>K185/K181</f>
        <v>0.5357142857142857</v>
      </c>
      <c r="M185" s="43">
        <f>K185/$K$5</f>
        <v>1.517603198681549E-3</v>
      </c>
      <c r="N185" s="44"/>
      <c r="O185" s="43"/>
      <c r="P185" s="45"/>
      <c r="Q185" s="43"/>
      <c r="R185" s="43"/>
      <c r="S185" s="43"/>
      <c r="T185" s="7"/>
      <c r="U185" s="7"/>
      <c r="V185" s="7"/>
    </row>
    <row r="186" spans="1:22" ht="30" hidden="1" customHeight="1" outlineLevel="1" x14ac:dyDescent="0.2">
      <c r="A186" s="97">
        <v>0</v>
      </c>
      <c r="B186" s="97">
        <v>0</v>
      </c>
      <c r="C186" s="97">
        <v>9</v>
      </c>
      <c r="D186" s="131">
        <v>2</v>
      </c>
      <c r="E186" s="99">
        <v>152</v>
      </c>
      <c r="F186" s="91" t="s">
        <v>240</v>
      </c>
      <c r="G186" s="105" t="s">
        <v>241</v>
      </c>
      <c r="H186" s="106"/>
      <c r="I186" s="106"/>
      <c r="J186" s="107"/>
      <c r="K186" s="28">
        <f>K187+K189+K191+K193</f>
        <v>9810</v>
      </c>
      <c r="L186" s="29">
        <f>L187+L189+L191+L193</f>
        <v>1</v>
      </c>
      <c r="M186" s="29">
        <f>M187+M189+M191+M193</f>
        <v>4.35312496463918E-3</v>
      </c>
      <c r="N186" s="30"/>
      <c r="O186" s="29"/>
      <c r="P186" s="31"/>
      <c r="Q186" s="29"/>
      <c r="R186" s="29"/>
      <c r="S186" s="29"/>
    </row>
    <row r="187" spans="1:22" ht="30" hidden="1" customHeight="1" outlineLevel="2" x14ac:dyDescent="0.2">
      <c r="A187" s="97">
        <v>0</v>
      </c>
      <c r="B187" s="97">
        <v>1</v>
      </c>
      <c r="C187" s="97">
        <v>9</v>
      </c>
      <c r="D187" s="131">
        <v>2</v>
      </c>
      <c r="E187" s="100">
        <v>147</v>
      </c>
      <c r="F187" s="92" t="s">
        <v>242</v>
      </c>
      <c r="G187" s="109" t="s">
        <v>167</v>
      </c>
      <c r="H187" s="106"/>
      <c r="I187" s="106"/>
      <c r="J187" s="107"/>
      <c r="K187" s="35">
        <f>SUM(K188)</f>
        <v>3240</v>
      </c>
      <c r="L187" s="36">
        <f>SUM(L188)</f>
        <v>0.33027522935779818</v>
      </c>
      <c r="M187" s="36">
        <f>SUM(M188)</f>
        <v>1.4377293461193621E-3</v>
      </c>
      <c r="N187" s="37"/>
      <c r="O187" s="36"/>
      <c r="P187" s="38"/>
      <c r="Q187" s="36"/>
      <c r="R187" s="36"/>
      <c r="S187" s="36"/>
      <c r="T187" s="39"/>
      <c r="U187" s="39"/>
    </row>
    <row r="188" spans="1:22" ht="30" hidden="1" customHeight="1" outlineLevel="2" x14ac:dyDescent="0.2">
      <c r="A188" s="97">
        <v>1</v>
      </c>
      <c r="B188" s="97">
        <v>1</v>
      </c>
      <c r="C188" s="97">
        <v>9</v>
      </c>
      <c r="D188" s="131">
        <v>2</v>
      </c>
      <c r="E188" s="101">
        <v>148</v>
      </c>
      <c r="F188" s="93" t="s">
        <v>243</v>
      </c>
      <c r="G188" s="40" t="s">
        <v>162</v>
      </c>
      <c r="H188" s="41" t="s">
        <v>163</v>
      </c>
      <c r="I188" s="41">
        <v>3240</v>
      </c>
      <c r="J188" s="42">
        <v>1</v>
      </c>
      <c r="K188" s="42">
        <f>J188*I188</f>
        <v>3240</v>
      </c>
      <c r="L188" s="43">
        <f>K188/K186</f>
        <v>0.33027522935779818</v>
      </c>
      <c r="M188" s="43">
        <f>K188/$K$5</f>
        <v>1.4377293461193621E-3</v>
      </c>
      <c r="N188" s="44"/>
      <c r="O188" s="43"/>
      <c r="P188" s="45"/>
      <c r="Q188" s="43"/>
      <c r="R188" s="43"/>
      <c r="S188" s="43"/>
      <c r="T188" s="7"/>
      <c r="U188" s="7"/>
      <c r="V188" s="7"/>
    </row>
    <row r="189" spans="1:22" ht="30" hidden="1" customHeight="1" outlineLevel="2" x14ac:dyDescent="0.2">
      <c r="A189" s="97">
        <v>0</v>
      </c>
      <c r="B189" s="97">
        <v>2</v>
      </c>
      <c r="C189" s="97">
        <v>9</v>
      </c>
      <c r="D189" s="131">
        <v>2</v>
      </c>
      <c r="E189" s="100">
        <v>149</v>
      </c>
      <c r="F189" s="92" t="s">
        <v>244</v>
      </c>
      <c r="G189" s="110" t="s">
        <v>170</v>
      </c>
      <c r="H189" s="106"/>
      <c r="I189" s="106"/>
      <c r="J189" s="107"/>
      <c r="K189" s="35">
        <f>SUM(K190)</f>
        <v>810</v>
      </c>
      <c r="L189" s="36">
        <f>SUM(L190)</f>
        <v>8.2568807339449546E-2</v>
      </c>
      <c r="M189" s="36">
        <f>SUM(M190)</f>
        <v>3.5943233652984053E-4</v>
      </c>
      <c r="N189" s="37"/>
      <c r="O189" s="36"/>
      <c r="P189" s="38"/>
      <c r="Q189" s="36"/>
      <c r="R189" s="36"/>
      <c r="S189" s="36"/>
      <c r="T189" s="39"/>
      <c r="U189" s="39"/>
    </row>
    <row r="190" spans="1:22" ht="30" hidden="1" customHeight="1" outlineLevel="2" x14ac:dyDescent="0.2">
      <c r="A190" s="97">
        <v>1</v>
      </c>
      <c r="B190" s="97">
        <v>2</v>
      </c>
      <c r="C190" s="97">
        <v>9</v>
      </c>
      <c r="D190" s="131">
        <v>2</v>
      </c>
      <c r="E190" s="101">
        <v>150</v>
      </c>
      <c r="F190" s="93" t="s">
        <v>245</v>
      </c>
      <c r="G190" s="40" t="s">
        <v>162</v>
      </c>
      <c r="H190" s="41" t="s">
        <v>163</v>
      </c>
      <c r="I190" s="41">
        <v>810</v>
      </c>
      <c r="J190" s="42">
        <v>1</v>
      </c>
      <c r="K190" s="42">
        <f>J190*I190</f>
        <v>810</v>
      </c>
      <c r="L190" s="43">
        <f>K190/K186</f>
        <v>8.2568807339449546E-2</v>
      </c>
      <c r="M190" s="43">
        <f>K190/$K$5</f>
        <v>3.5943233652984053E-4</v>
      </c>
      <c r="N190" s="44"/>
      <c r="O190" s="43"/>
      <c r="P190" s="45"/>
      <c r="Q190" s="43"/>
      <c r="R190" s="43"/>
      <c r="S190" s="43"/>
      <c r="T190" s="7"/>
      <c r="U190" s="7"/>
      <c r="V190" s="7"/>
    </row>
    <row r="191" spans="1:22" ht="30" hidden="1" customHeight="1" outlineLevel="2" x14ac:dyDescent="0.2">
      <c r="A191" s="97">
        <v>0</v>
      </c>
      <c r="B191" s="97">
        <v>3</v>
      </c>
      <c r="C191" s="97">
        <v>9</v>
      </c>
      <c r="D191" s="131">
        <v>2</v>
      </c>
      <c r="E191" s="100">
        <v>151</v>
      </c>
      <c r="F191" s="92" t="s">
        <v>246</v>
      </c>
      <c r="G191" s="109" t="s">
        <v>173</v>
      </c>
      <c r="H191" s="106"/>
      <c r="I191" s="106"/>
      <c r="J191" s="107"/>
      <c r="K191" s="35">
        <f>SUM(K192)</f>
        <v>2340</v>
      </c>
      <c r="L191" s="36">
        <f>SUM(L192)</f>
        <v>0.23853211009174313</v>
      </c>
      <c r="M191" s="36">
        <f>SUM(M192)</f>
        <v>1.0383600833084282E-3</v>
      </c>
      <c r="N191" s="37"/>
      <c r="O191" s="36"/>
      <c r="P191" s="38"/>
      <c r="Q191" s="36"/>
      <c r="R191" s="36"/>
      <c r="S191" s="36"/>
      <c r="T191" s="39"/>
      <c r="U191" s="39"/>
    </row>
    <row r="192" spans="1:22" ht="30" hidden="1" customHeight="1" outlineLevel="2" x14ac:dyDescent="0.2">
      <c r="A192" s="97">
        <v>1</v>
      </c>
      <c r="B192" s="97">
        <v>3</v>
      </c>
      <c r="C192" s="97">
        <v>9</v>
      </c>
      <c r="D192" s="131">
        <v>2</v>
      </c>
      <c r="E192" s="101">
        <v>152</v>
      </c>
      <c r="F192" s="93" t="s">
        <v>247</v>
      </c>
      <c r="G192" s="40" t="s">
        <v>162</v>
      </c>
      <c r="H192" s="41" t="s">
        <v>163</v>
      </c>
      <c r="I192" s="41">
        <v>2340</v>
      </c>
      <c r="J192" s="42">
        <v>1</v>
      </c>
      <c r="K192" s="42">
        <f>J192*I192</f>
        <v>2340</v>
      </c>
      <c r="L192" s="43">
        <f>K192/K186</f>
        <v>0.23853211009174313</v>
      </c>
      <c r="M192" s="43">
        <f>K192/$K$5</f>
        <v>1.0383600833084282E-3</v>
      </c>
      <c r="N192" s="44"/>
      <c r="O192" s="43"/>
      <c r="P192" s="45"/>
      <c r="Q192" s="43"/>
      <c r="R192" s="43"/>
      <c r="S192" s="43"/>
      <c r="T192" s="7"/>
      <c r="U192" s="7"/>
      <c r="V192" s="7"/>
    </row>
    <row r="193" spans="1:22" ht="30" hidden="1" customHeight="1" outlineLevel="2" x14ac:dyDescent="0.2">
      <c r="A193" s="97">
        <v>0</v>
      </c>
      <c r="B193" s="97">
        <v>4</v>
      </c>
      <c r="C193" s="97">
        <v>9</v>
      </c>
      <c r="D193" s="131">
        <v>2</v>
      </c>
      <c r="E193" s="100">
        <v>153</v>
      </c>
      <c r="F193" s="92" t="s">
        <v>248</v>
      </c>
      <c r="G193" s="109" t="s">
        <v>176</v>
      </c>
      <c r="H193" s="106"/>
      <c r="I193" s="106"/>
      <c r="J193" s="107"/>
      <c r="K193" s="35">
        <f>SUM(K194)</f>
        <v>3420</v>
      </c>
      <c r="L193" s="36">
        <f>SUM(L194)</f>
        <v>0.34862385321100919</v>
      </c>
      <c r="M193" s="36">
        <f>SUM(M194)</f>
        <v>1.517603198681549E-3</v>
      </c>
      <c r="N193" s="37"/>
      <c r="O193" s="36"/>
      <c r="P193" s="38"/>
      <c r="Q193" s="36"/>
      <c r="R193" s="36"/>
      <c r="S193" s="36"/>
      <c r="T193" s="39"/>
      <c r="U193" s="39"/>
    </row>
    <row r="194" spans="1:22" ht="34.5" hidden="1" customHeight="1" outlineLevel="2" x14ac:dyDescent="0.2">
      <c r="A194" s="97">
        <v>1</v>
      </c>
      <c r="B194" s="97">
        <v>4</v>
      </c>
      <c r="C194" s="97">
        <v>9</v>
      </c>
      <c r="D194" s="131">
        <v>2</v>
      </c>
      <c r="E194" s="101">
        <v>154</v>
      </c>
      <c r="F194" s="93" t="s">
        <v>249</v>
      </c>
      <c r="G194" s="40" t="s">
        <v>162</v>
      </c>
      <c r="H194" s="41" t="s">
        <v>163</v>
      </c>
      <c r="I194" s="41">
        <v>3420</v>
      </c>
      <c r="J194" s="42">
        <v>1</v>
      </c>
      <c r="K194" s="42">
        <f>J194*I194</f>
        <v>3420</v>
      </c>
      <c r="L194" s="43">
        <f>K194/K186</f>
        <v>0.34862385321100919</v>
      </c>
      <c r="M194" s="43">
        <f>K194/$K$5</f>
        <v>1.517603198681549E-3</v>
      </c>
      <c r="N194" s="44"/>
      <c r="O194" s="43"/>
      <c r="P194" s="45"/>
      <c r="Q194" s="43"/>
      <c r="R194" s="43"/>
      <c r="S194" s="43"/>
      <c r="T194" s="7"/>
      <c r="U194" s="7"/>
      <c r="V194" s="7"/>
    </row>
    <row r="195" spans="1:22" ht="30" hidden="1" customHeight="1" outlineLevel="1" x14ac:dyDescent="0.2">
      <c r="A195" s="97">
        <v>0</v>
      </c>
      <c r="B195" s="97">
        <v>0</v>
      </c>
      <c r="C195" s="97">
        <v>10</v>
      </c>
      <c r="D195" s="131">
        <v>2</v>
      </c>
      <c r="E195" s="99">
        <v>155</v>
      </c>
      <c r="F195" s="91" t="s">
        <v>250</v>
      </c>
      <c r="G195" s="105" t="s">
        <v>251</v>
      </c>
      <c r="H195" s="106"/>
      <c r="I195" s="106"/>
      <c r="J195" s="107"/>
      <c r="K195" s="28">
        <f>K196+K198+K200+K202</f>
        <v>8310</v>
      </c>
      <c r="L195" s="29">
        <f>L196+L198+L200+L202</f>
        <v>1</v>
      </c>
      <c r="M195" s="29">
        <f>M196+M198+M200+M202</f>
        <v>3.6875095266209563E-3</v>
      </c>
      <c r="N195" s="30"/>
      <c r="O195" s="29"/>
      <c r="P195" s="31"/>
      <c r="Q195" s="29"/>
      <c r="R195" s="29"/>
      <c r="S195" s="29"/>
    </row>
    <row r="196" spans="1:22" ht="30" hidden="1" customHeight="1" outlineLevel="2" x14ac:dyDescent="0.2">
      <c r="A196" s="97">
        <v>0</v>
      </c>
      <c r="B196" s="97">
        <v>1</v>
      </c>
      <c r="C196" s="97">
        <v>10</v>
      </c>
      <c r="D196" s="131">
        <v>2</v>
      </c>
      <c r="E196" s="100">
        <v>156</v>
      </c>
      <c r="F196" s="92" t="s">
        <v>252</v>
      </c>
      <c r="G196" s="109" t="s">
        <v>167</v>
      </c>
      <c r="H196" s="106"/>
      <c r="I196" s="106"/>
      <c r="J196" s="107"/>
      <c r="K196" s="35">
        <f>SUM(K197)</f>
        <v>3240</v>
      </c>
      <c r="L196" s="36">
        <f>SUM(L197)</f>
        <v>0.38989169675090252</v>
      </c>
      <c r="M196" s="36">
        <f>SUM(M197)</f>
        <v>1.4377293461193621E-3</v>
      </c>
      <c r="N196" s="37"/>
      <c r="O196" s="36"/>
      <c r="P196" s="38"/>
      <c r="Q196" s="36"/>
      <c r="R196" s="36"/>
      <c r="S196" s="36"/>
      <c r="T196" s="39"/>
      <c r="U196" s="39"/>
    </row>
    <row r="197" spans="1:22" ht="30" hidden="1" customHeight="1" outlineLevel="2" x14ac:dyDescent="0.2">
      <c r="A197" s="97">
        <v>1</v>
      </c>
      <c r="B197" s="97">
        <v>1</v>
      </c>
      <c r="C197" s="97">
        <v>10</v>
      </c>
      <c r="D197" s="131">
        <v>2</v>
      </c>
      <c r="E197" s="101">
        <v>157</v>
      </c>
      <c r="F197" s="93" t="s">
        <v>253</v>
      </c>
      <c r="G197" s="40" t="s">
        <v>162</v>
      </c>
      <c r="H197" s="41" t="s">
        <v>163</v>
      </c>
      <c r="I197" s="41">
        <v>3240</v>
      </c>
      <c r="J197" s="42">
        <v>1</v>
      </c>
      <c r="K197" s="42">
        <f>J197*I197</f>
        <v>3240</v>
      </c>
      <c r="L197" s="43">
        <f>K197/K195</f>
        <v>0.38989169675090252</v>
      </c>
      <c r="M197" s="43">
        <f>K197/$K$5</f>
        <v>1.4377293461193621E-3</v>
      </c>
      <c r="N197" s="44"/>
      <c r="O197" s="43"/>
      <c r="P197" s="45"/>
      <c r="Q197" s="43"/>
      <c r="R197" s="43"/>
      <c r="S197" s="43"/>
      <c r="T197" s="7"/>
      <c r="U197" s="7"/>
      <c r="V197" s="7"/>
    </row>
    <row r="198" spans="1:22" ht="30" hidden="1" customHeight="1" outlineLevel="2" x14ac:dyDescent="0.2">
      <c r="A198" s="97">
        <v>0</v>
      </c>
      <c r="B198" s="97">
        <v>2</v>
      </c>
      <c r="C198" s="97">
        <v>10</v>
      </c>
      <c r="D198" s="131">
        <v>2</v>
      </c>
      <c r="E198" s="100">
        <v>158</v>
      </c>
      <c r="F198" s="92" t="s">
        <v>254</v>
      </c>
      <c r="G198" s="110" t="s">
        <v>170</v>
      </c>
      <c r="H198" s="106"/>
      <c r="I198" s="106"/>
      <c r="J198" s="107"/>
      <c r="K198" s="35">
        <f>SUM(K199)</f>
        <v>810</v>
      </c>
      <c r="L198" s="36">
        <f>SUM(L199)</f>
        <v>9.7472924187725629E-2</v>
      </c>
      <c r="M198" s="36">
        <f>SUM(M199)</f>
        <v>3.5943233652984053E-4</v>
      </c>
      <c r="N198" s="37"/>
      <c r="O198" s="36"/>
      <c r="P198" s="38"/>
      <c r="Q198" s="36"/>
      <c r="R198" s="36"/>
      <c r="S198" s="36"/>
      <c r="T198" s="39"/>
      <c r="U198" s="39"/>
    </row>
    <row r="199" spans="1:22" ht="30" hidden="1" customHeight="1" outlineLevel="2" x14ac:dyDescent="0.2">
      <c r="A199" s="97">
        <v>1</v>
      </c>
      <c r="B199" s="97">
        <v>2</v>
      </c>
      <c r="C199" s="97">
        <v>10</v>
      </c>
      <c r="D199" s="131">
        <v>2</v>
      </c>
      <c r="E199" s="101">
        <v>159</v>
      </c>
      <c r="F199" s="93" t="s">
        <v>255</v>
      </c>
      <c r="G199" s="40" t="s">
        <v>162</v>
      </c>
      <c r="H199" s="41" t="s">
        <v>163</v>
      </c>
      <c r="I199" s="41">
        <v>810</v>
      </c>
      <c r="J199" s="42">
        <v>1</v>
      </c>
      <c r="K199" s="42">
        <f>J199*I199</f>
        <v>810</v>
      </c>
      <c r="L199" s="43">
        <f>K199/K195</f>
        <v>9.7472924187725629E-2</v>
      </c>
      <c r="M199" s="43">
        <f>K199/$K$5</f>
        <v>3.5943233652984053E-4</v>
      </c>
      <c r="N199" s="44"/>
      <c r="O199" s="43"/>
      <c r="P199" s="45"/>
      <c r="Q199" s="43"/>
      <c r="R199" s="43"/>
      <c r="S199" s="43"/>
      <c r="T199" s="7"/>
      <c r="U199" s="7"/>
      <c r="V199" s="7"/>
    </row>
    <row r="200" spans="1:22" ht="30" hidden="1" customHeight="1" outlineLevel="2" x14ac:dyDescent="0.2">
      <c r="A200" s="97">
        <v>0</v>
      </c>
      <c r="B200" s="97">
        <v>3</v>
      </c>
      <c r="C200" s="97">
        <v>10</v>
      </c>
      <c r="D200" s="131">
        <v>2</v>
      </c>
      <c r="E200" s="100">
        <v>160</v>
      </c>
      <c r="F200" s="92" t="s">
        <v>256</v>
      </c>
      <c r="G200" s="109" t="s">
        <v>173</v>
      </c>
      <c r="H200" s="106"/>
      <c r="I200" s="106"/>
      <c r="J200" s="107"/>
      <c r="K200" s="35">
        <f>SUM(K201)</f>
        <v>840</v>
      </c>
      <c r="L200" s="36">
        <f>SUM(L201)</f>
        <v>0.10108303249097472</v>
      </c>
      <c r="M200" s="36">
        <f>SUM(M201)</f>
        <v>3.72744645290205E-4</v>
      </c>
      <c r="N200" s="37"/>
      <c r="O200" s="36"/>
      <c r="P200" s="38"/>
      <c r="Q200" s="36"/>
      <c r="R200" s="36"/>
      <c r="S200" s="36"/>
      <c r="T200" s="39"/>
      <c r="U200" s="39"/>
    </row>
    <row r="201" spans="1:22" ht="30" hidden="1" customHeight="1" outlineLevel="2" x14ac:dyDescent="0.2">
      <c r="A201" s="97">
        <v>1</v>
      </c>
      <c r="B201" s="97">
        <v>3</v>
      </c>
      <c r="C201" s="97">
        <v>10</v>
      </c>
      <c r="D201" s="131">
        <v>2</v>
      </c>
      <c r="E201" s="101">
        <v>161</v>
      </c>
      <c r="F201" s="93" t="s">
        <v>257</v>
      </c>
      <c r="G201" s="40" t="s">
        <v>162</v>
      </c>
      <c r="H201" s="41" t="s">
        <v>163</v>
      </c>
      <c r="I201" s="41">
        <v>840</v>
      </c>
      <c r="J201" s="42">
        <v>1</v>
      </c>
      <c r="K201" s="42">
        <f>J201*I201</f>
        <v>840</v>
      </c>
      <c r="L201" s="43">
        <f>K201/K195</f>
        <v>0.10108303249097472</v>
      </c>
      <c r="M201" s="43">
        <f>K201/$K$5</f>
        <v>3.72744645290205E-4</v>
      </c>
      <c r="N201" s="44"/>
      <c r="O201" s="43"/>
      <c r="P201" s="45"/>
      <c r="Q201" s="43"/>
      <c r="R201" s="43"/>
      <c r="S201" s="43"/>
      <c r="T201" s="7"/>
      <c r="U201" s="7"/>
      <c r="V201" s="7"/>
    </row>
    <row r="202" spans="1:22" ht="30" hidden="1" customHeight="1" outlineLevel="2" x14ac:dyDescent="0.2">
      <c r="A202" s="97">
        <v>0</v>
      </c>
      <c r="B202" s="97">
        <v>4</v>
      </c>
      <c r="C202" s="97">
        <v>10</v>
      </c>
      <c r="D202" s="131">
        <v>2</v>
      </c>
      <c r="E202" s="100">
        <v>162</v>
      </c>
      <c r="F202" s="92" t="s">
        <v>258</v>
      </c>
      <c r="G202" s="109" t="s">
        <v>176</v>
      </c>
      <c r="H202" s="106"/>
      <c r="I202" s="106"/>
      <c r="J202" s="107"/>
      <c r="K202" s="35">
        <f>SUM(K203)</f>
        <v>3420</v>
      </c>
      <c r="L202" s="36">
        <f>SUM(L203)</f>
        <v>0.41155234657039713</v>
      </c>
      <c r="M202" s="36">
        <f>SUM(M203)</f>
        <v>1.517603198681549E-3</v>
      </c>
      <c r="N202" s="37"/>
      <c r="O202" s="36"/>
      <c r="P202" s="38"/>
      <c r="Q202" s="36"/>
      <c r="R202" s="36"/>
      <c r="S202" s="36"/>
      <c r="T202" s="39"/>
      <c r="U202" s="39"/>
    </row>
    <row r="203" spans="1:22" ht="34.5" hidden="1" customHeight="1" outlineLevel="2" x14ac:dyDescent="0.2">
      <c r="A203" s="97">
        <v>1</v>
      </c>
      <c r="B203" s="97">
        <v>4</v>
      </c>
      <c r="C203" s="97">
        <v>10</v>
      </c>
      <c r="D203" s="131">
        <v>2</v>
      </c>
      <c r="E203" s="101">
        <v>163</v>
      </c>
      <c r="F203" s="93" t="s">
        <v>259</v>
      </c>
      <c r="G203" s="40" t="s">
        <v>162</v>
      </c>
      <c r="H203" s="41" t="s">
        <v>163</v>
      </c>
      <c r="I203" s="41">
        <v>3420</v>
      </c>
      <c r="J203" s="42">
        <v>1</v>
      </c>
      <c r="K203" s="42">
        <f>J203*I203</f>
        <v>3420</v>
      </c>
      <c r="L203" s="43">
        <f>K203/K195</f>
        <v>0.41155234657039713</v>
      </c>
      <c r="M203" s="43">
        <f>K203/$K$5</f>
        <v>1.517603198681549E-3</v>
      </c>
      <c r="N203" s="44"/>
      <c r="O203" s="43"/>
      <c r="P203" s="45"/>
      <c r="Q203" s="43"/>
      <c r="R203" s="43"/>
      <c r="S203" s="43"/>
      <c r="T203" s="7"/>
      <c r="U203" s="7"/>
      <c r="V203" s="7"/>
    </row>
    <row r="204" spans="1:22" ht="30" hidden="1" customHeight="1" outlineLevel="1" x14ac:dyDescent="0.2">
      <c r="A204" s="97">
        <v>0</v>
      </c>
      <c r="B204" s="97">
        <v>0</v>
      </c>
      <c r="C204" s="97">
        <v>11</v>
      </c>
      <c r="D204" s="131">
        <v>2</v>
      </c>
      <c r="E204" s="99">
        <v>164</v>
      </c>
      <c r="F204" s="91" t="s">
        <v>260</v>
      </c>
      <c r="G204" s="105" t="s">
        <v>261</v>
      </c>
      <c r="H204" s="106"/>
      <c r="I204" s="106"/>
      <c r="J204" s="107"/>
      <c r="K204" s="28">
        <f>K205+K207+K209+K211</f>
        <v>20070</v>
      </c>
      <c r="L204" s="29">
        <f>L205+L207+L209+L211</f>
        <v>1</v>
      </c>
      <c r="M204" s="29">
        <f>M205+M207+M209+M211</f>
        <v>8.9059345606838265E-3</v>
      </c>
      <c r="N204" s="30"/>
      <c r="O204" s="29"/>
      <c r="P204" s="31"/>
      <c r="Q204" s="29"/>
      <c r="R204" s="29"/>
      <c r="S204" s="29"/>
    </row>
    <row r="205" spans="1:22" ht="30" hidden="1" customHeight="1" outlineLevel="2" x14ac:dyDescent="0.2">
      <c r="A205" s="97">
        <v>0</v>
      </c>
      <c r="B205" s="97">
        <v>1</v>
      </c>
      <c r="C205" s="97">
        <v>11</v>
      </c>
      <c r="D205" s="131">
        <v>2</v>
      </c>
      <c r="E205" s="100">
        <v>165</v>
      </c>
      <c r="F205" s="92" t="s">
        <v>262</v>
      </c>
      <c r="G205" s="109" t="s">
        <v>167</v>
      </c>
      <c r="H205" s="106"/>
      <c r="I205" s="106"/>
      <c r="J205" s="107"/>
      <c r="K205" s="35">
        <f>SUM(K206)</f>
        <v>3240</v>
      </c>
      <c r="L205" s="36">
        <f>SUM(L206)</f>
        <v>0.16143497757847533</v>
      </c>
      <c r="M205" s="36">
        <f>SUM(M206)</f>
        <v>1.4377293461193621E-3</v>
      </c>
      <c r="N205" s="37"/>
      <c r="O205" s="36"/>
      <c r="P205" s="38"/>
      <c r="Q205" s="36"/>
      <c r="R205" s="36"/>
      <c r="S205" s="36"/>
      <c r="T205" s="39"/>
      <c r="U205" s="39"/>
    </row>
    <row r="206" spans="1:22" ht="30" hidden="1" customHeight="1" outlineLevel="2" x14ac:dyDescent="0.2">
      <c r="A206" s="97">
        <v>1</v>
      </c>
      <c r="B206" s="97">
        <v>1</v>
      </c>
      <c r="C206" s="97">
        <v>11</v>
      </c>
      <c r="D206" s="131">
        <v>2</v>
      </c>
      <c r="E206" s="101">
        <v>166</v>
      </c>
      <c r="F206" s="93" t="s">
        <v>263</v>
      </c>
      <c r="G206" s="40" t="s">
        <v>162</v>
      </c>
      <c r="H206" s="41" t="s">
        <v>163</v>
      </c>
      <c r="I206" s="41">
        <v>3240</v>
      </c>
      <c r="J206" s="42">
        <v>1</v>
      </c>
      <c r="K206" s="42">
        <f>J206*I206</f>
        <v>3240</v>
      </c>
      <c r="L206" s="43">
        <f>K206/K204</f>
        <v>0.16143497757847533</v>
      </c>
      <c r="M206" s="43">
        <f>K206/$K$5</f>
        <v>1.4377293461193621E-3</v>
      </c>
      <c r="N206" s="44"/>
      <c r="O206" s="43"/>
      <c r="P206" s="45"/>
      <c r="Q206" s="43"/>
      <c r="R206" s="43"/>
      <c r="S206" s="43"/>
    </row>
    <row r="207" spans="1:22" ht="30" hidden="1" customHeight="1" outlineLevel="2" x14ac:dyDescent="0.2">
      <c r="A207" s="97">
        <v>0</v>
      </c>
      <c r="B207" s="97">
        <v>2</v>
      </c>
      <c r="C207" s="97">
        <v>11</v>
      </c>
      <c r="D207" s="131">
        <v>2</v>
      </c>
      <c r="E207" s="100">
        <v>167</v>
      </c>
      <c r="F207" s="92" t="s">
        <v>264</v>
      </c>
      <c r="G207" s="110" t="s">
        <v>170</v>
      </c>
      <c r="H207" s="106"/>
      <c r="I207" s="106"/>
      <c r="J207" s="107"/>
      <c r="K207" s="35">
        <f>SUM(K208)</f>
        <v>810</v>
      </c>
      <c r="L207" s="36">
        <f>SUM(L208)</f>
        <v>4.0358744394618833E-2</v>
      </c>
      <c r="M207" s="36">
        <f>SUM(M208)</f>
        <v>3.5943233652984053E-4</v>
      </c>
      <c r="N207" s="37"/>
      <c r="O207" s="36"/>
      <c r="P207" s="38"/>
      <c r="Q207" s="36"/>
      <c r="R207" s="36"/>
      <c r="S207" s="36"/>
      <c r="T207" s="39"/>
      <c r="U207" s="39"/>
    </row>
    <row r="208" spans="1:22" ht="30" hidden="1" customHeight="1" outlineLevel="2" x14ac:dyDescent="0.2">
      <c r="A208" s="97">
        <v>1</v>
      </c>
      <c r="B208" s="97">
        <v>2</v>
      </c>
      <c r="C208" s="97">
        <v>11</v>
      </c>
      <c r="D208" s="131">
        <v>2</v>
      </c>
      <c r="E208" s="101">
        <v>168</v>
      </c>
      <c r="F208" s="93" t="s">
        <v>265</v>
      </c>
      <c r="G208" s="40" t="s">
        <v>162</v>
      </c>
      <c r="H208" s="41" t="s">
        <v>163</v>
      </c>
      <c r="I208" s="41">
        <v>810</v>
      </c>
      <c r="J208" s="42">
        <v>1</v>
      </c>
      <c r="K208" s="42">
        <f>J208*I208</f>
        <v>810</v>
      </c>
      <c r="L208" s="43">
        <f>K208/K204</f>
        <v>4.0358744394618833E-2</v>
      </c>
      <c r="M208" s="43">
        <f>K208/$K$5</f>
        <v>3.5943233652984053E-4</v>
      </c>
      <c r="N208" s="44"/>
      <c r="O208" s="43"/>
      <c r="P208" s="45"/>
      <c r="Q208" s="43"/>
      <c r="R208" s="43"/>
      <c r="S208" s="43"/>
    </row>
    <row r="209" spans="1:22" ht="30" hidden="1" customHeight="1" outlineLevel="2" x14ac:dyDescent="0.2">
      <c r="A209" s="97">
        <v>0</v>
      </c>
      <c r="B209" s="97">
        <v>3</v>
      </c>
      <c r="C209" s="97">
        <v>11</v>
      </c>
      <c r="D209" s="131">
        <v>2</v>
      </c>
      <c r="E209" s="100">
        <v>169</v>
      </c>
      <c r="F209" s="92" t="s">
        <v>266</v>
      </c>
      <c r="G209" s="109" t="s">
        <v>173</v>
      </c>
      <c r="H209" s="106"/>
      <c r="I209" s="106"/>
      <c r="J209" s="107"/>
      <c r="K209" s="35">
        <f>SUM(K210)</f>
        <v>12600</v>
      </c>
      <c r="L209" s="36">
        <f>SUM(L210)</f>
        <v>0.62780269058295968</v>
      </c>
      <c r="M209" s="36">
        <f>SUM(M210)</f>
        <v>5.5911696793530747E-3</v>
      </c>
      <c r="N209" s="37"/>
      <c r="O209" s="36"/>
      <c r="P209" s="38"/>
      <c r="Q209" s="36"/>
      <c r="R209" s="36"/>
      <c r="S209" s="36"/>
      <c r="T209" s="39"/>
      <c r="U209" s="39"/>
    </row>
    <row r="210" spans="1:22" ht="30" hidden="1" customHeight="1" outlineLevel="2" x14ac:dyDescent="0.2">
      <c r="A210" s="97">
        <v>1</v>
      </c>
      <c r="B210" s="97">
        <v>3</v>
      </c>
      <c r="C210" s="97">
        <v>11</v>
      </c>
      <c r="D210" s="131">
        <v>2</v>
      </c>
      <c r="E210" s="101">
        <v>170</v>
      </c>
      <c r="F210" s="93" t="s">
        <v>267</v>
      </c>
      <c r="G210" s="40" t="s">
        <v>162</v>
      </c>
      <c r="H210" s="41" t="s">
        <v>163</v>
      </c>
      <c r="I210" s="41">
        <v>12600</v>
      </c>
      <c r="J210" s="42">
        <v>1</v>
      </c>
      <c r="K210" s="42">
        <f>J210*I210</f>
        <v>12600</v>
      </c>
      <c r="L210" s="43">
        <f>K210/K204</f>
        <v>0.62780269058295968</v>
      </c>
      <c r="M210" s="43">
        <f>K210/$K$5</f>
        <v>5.5911696793530747E-3</v>
      </c>
      <c r="N210" s="44"/>
      <c r="O210" s="43"/>
      <c r="P210" s="45"/>
      <c r="Q210" s="43"/>
      <c r="R210" s="43"/>
      <c r="S210" s="43"/>
    </row>
    <row r="211" spans="1:22" ht="30" hidden="1" customHeight="1" outlineLevel="2" x14ac:dyDescent="0.2">
      <c r="A211" s="97">
        <v>0</v>
      </c>
      <c r="B211" s="97">
        <v>4</v>
      </c>
      <c r="C211" s="97">
        <v>11</v>
      </c>
      <c r="D211" s="131">
        <v>2</v>
      </c>
      <c r="E211" s="100">
        <v>171</v>
      </c>
      <c r="F211" s="92" t="s">
        <v>268</v>
      </c>
      <c r="G211" s="109" t="s">
        <v>176</v>
      </c>
      <c r="H211" s="106"/>
      <c r="I211" s="106"/>
      <c r="J211" s="107"/>
      <c r="K211" s="35">
        <f>SUM(K212)</f>
        <v>3420</v>
      </c>
      <c r="L211" s="36">
        <f>SUM(L212)</f>
        <v>0.17040358744394618</v>
      </c>
      <c r="M211" s="36">
        <f>SUM(M212)</f>
        <v>1.517603198681549E-3</v>
      </c>
      <c r="N211" s="37"/>
      <c r="O211" s="36"/>
      <c r="P211" s="38"/>
      <c r="Q211" s="36"/>
      <c r="R211" s="36"/>
      <c r="S211" s="36"/>
      <c r="T211" s="39"/>
      <c r="U211" s="39"/>
    </row>
    <row r="212" spans="1:22" ht="34.5" hidden="1" customHeight="1" outlineLevel="2" x14ac:dyDescent="0.2">
      <c r="A212" s="97">
        <v>1</v>
      </c>
      <c r="B212" s="97">
        <v>4</v>
      </c>
      <c r="C212" s="97">
        <v>11</v>
      </c>
      <c r="D212" s="131">
        <v>2</v>
      </c>
      <c r="E212" s="101">
        <v>172</v>
      </c>
      <c r="F212" s="93" t="s">
        <v>269</v>
      </c>
      <c r="G212" s="40" t="s">
        <v>162</v>
      </c>
      <c r="H212" s="41" t="s">
        <v>163</v>
      </c>
      <c r="I212" s="41">
        <v>3420</v>
      </c>
      <c r="J212" s="42">
        <v>1</v>
      </c>
      <c r="K212" s="42">
        <f>J212*I212</f>
        <v>3420</v>
      </c>
      <c r="L212" s="43">
        <f>K212/K204</f>
        <v>0.17040358744394618</v>
      </c>
      <c r="M212" s="43">
        <f>K212/$K$5</f>
        <v>1.517603198681549E-3</v>
      </c>
      <c r="N212" s="44"/>
      <c r="O212" s="43"/>
      <c r="P212" s="45"/>
      <c r="Q212" s="43"/>
      <c r="R212" s="43"/>
      <c r="S212" s="43"/>
    </row>
    <row r="213" spans="1:22" ht="66" customHeight="1" collapsed="1" x14ac:dyDescent="0.2">
      <c r="A213" s="97">
        <v>0</v>
      </c>
      <c r="B213" s="97">
        <v>0</v>
      </c>
      <c r="C213" s="97">
        <v>0</v>
      </c>
      <c r="D213" s="131">
        <v>3</v>
      </c>
      <c r="E213" s="98">
        <v>173</v>
      </c>
      <c r="F213" s="90">
        <v>3</v>
      </c>
      <c r="G213" s="20" t="s">
        <v>270</v>
      </c>
      <c r="H213" s="21" t="s">
        <v>31</v>
      </c>
      <c r="I213" s="22">
        <v>13369</v>
      </c>
      <c r="J213" s="23">
        <v>18</v>
      </c>
      <c r="K213" s="24">
        <f>K214+K221+K228+K233+K240+K247+K254+K259+K264+K269+K274</f>
        <v>240642.00000000003</v>
      </c>
      <c r="L213" s="26" t="s">
        <v>27</v>
      </c>
      <c r="M213" s="26">
        <f>M214+M221+M228+M233+M240+M247+M254+M259+M264+M269+M274</f>
        <v>0.10678335349038751</v>
      </c>
      <c r="N213" s="26"/>
      <c r="O213" s="26"/>
      <c r="P213" s="27"/>
      <c r="Q213" s="26"/>
      <c r="R213" s="26"/>
      <c r="S213" s="26"/>
    </row>
    <row r="214" spans="1:22" ht="30" hidden="1" customHeight="1" outlineLevel="1" x14ac:dyDescent="0.2">
      <c r="A214" s="97">
        <v>0</v>
      </c>
      <c r="B214" s="97">
        <v>0</v>
      </c>
      <c r="C214" s="97">
        <v>1</v>
      </c>
      <c r="D214" s="131">
        <v>3</v>
      </c>
      <c r="E214" s="99">
        <v>174</v>
      </c>
      <c r="F214" s="91" t="s">
        <v>271</v>
      </c>
      <c r="G214" s="105" t="s">
        <v>272</v>
      </c>
      <c r="H214" s="106"/>
      <c r="I214" s="106"/>
      <c r="J214" s="107"/>
      <c r="K214" s="28">
        <f>K215+K217+K219</f>
        <v>56106</v>
      </c>
      <c r="L214" s="29">
        <f>L215+L217+L219</f>
        <v>1</v>
      </c>
      <c r="M214" s="29">
        <f>M215+M217+M219</f>
        <v>2.4896679843633623E-2</v>
      </c>
      <c r="N214" s="30"/>
      <c r="O214" s="29"/>
      <c r="P214" s="31"/>
      <c r="Q214" s="29"/>
      <c r="R214" s="29"/>
      <c r="S214" s="29"/>
    </row>
    <row r="215" spans="1:22" ht="30" hidden="1" customHeight="1" outlineLevel="2" x14ac:dyDescent="0.2">
      <c r="A215" s="97">
        <v>0</v>
      </c>
      <c r="B215" s="97">
        <v>1</v>
      </c>
      <c r="C215" s="97">
        <v>1</v>
      </c>
      <c r="D215" s="131">
        <v>3</v>
      </c>
      <c r="E215" s="100">
        <v>175</v>
      </c>
      <c r="F215" s="92" t="s">
        <v>273</v>
      </c>
      <c r="G215" s="110" t="s">
        <v>274</v>
      </c>
      <c r="H215" s="106"/>
      <c r="I215" s="106"/>
      <c r="J215" s="107"/>
      <c r="K215" s="35">
        <f>SUM(K216)</f>
        <v>3852</v>
      </c>
      <c r="L215" s="36">
        <f>SUM(L216)</f>
        <v>6.8655758742380488E-2</v>
      </c>
      <c r="M215" s="36">
        <f>SUM(M216)</f>
        <v>1.7093004448307972E-3</v>
      </c>
      <c r="N215" s="37"/>
      <c r="O215" s="36"/>
      <c r="P215" s="38"/>
      <c r="Q215" s="36"/>
      <c r="R215" s="36"/>
      <c r="S215" s="36"/>
      <c r="T215" s="39"/>
      <c r="U215" s="39"/>
    </row>
    <row r="216" spans="1:22" ht="30" hidden="1" customHeight="1" outlineLevel="2" x14ac:dyDescent="0.2">
      <c r="A216" s="97">
        <v>1</v>
      </c>
      <c r="B216" s="97">
        <v>1</v>
      </c>
      <c r="C216" s="97">
        <v>1</v>
      </c>
      <c r="D216" s="131">
        <v>3</v>
      </c>
      <c r="E216" s="101">
        <v>176</v>
      </c>
      <c r="F216" s="93" t="s">
        <v>275</v>
      </c>
      <c r="G216" s="40" t="s">
        <v>270</v>
      </c>
      <c r="H216" s="41" t="s">
        <v>31</v>
      </c>
      <c r="I216" s="41">
        <v>214</v>
      </c>
      <c r="J216" s="42">
        <v>18</v>
      </c>
      <c r="K216" s="42">
        <f>J216*I216</f>
        <v>3852</v>
      </c>
      <c r="L216" s="43">
        <f>K216/K214</f>
        <v>6.8655758742380488E-2</v>
      </c>
      <c r="M216" s="43">
        <f>K216/$K$5</f>
        <v>1.7093004448307972E-3</v>
      </c>
      <c r="N216" s="44"/>
      <c r="O216" s="43"/>
      <c r="P216" s="45"/>
      <c r="Q216" s="43"/>
      <c r="R216" s="43"/>
      <c r="S216" s="43"/>
      <c r="T216" s="7"/>
      <c r="U216" s="7"/>
      <c r="V216" s="7"/>
    </row>
    <row r="217" spans="1:22" ht="30" hidden="1" customHeight="1" outlineLevel="2" x14ac:dyDescent="0.2">
      <c r="A217" s="97">
        <v>0</v>
      </c>
      <c r="B217" s="97">
        <v>2</v>
      </c>
      <c r="C217" s="97">
        <v>1</v>
      </c>
      <c r="D217" s="131">
        <v>3</v>
      </c>
      <c r="E217" s="100">
        <v>177</v>
      </c>
      <c r="F217" s="92" t="s">
        <v>276</v>
      </c>
      <c r="G217" s="109" t="s">
        <v>277</v>
      </c>
      <c r="H217" s="106"/>
      <c r="I217" s="106"/>
      <c r="J217" s="107"/>
      <c r="K217" s="35">
        <f>SUM(K218)</f>
        <v>47124</v>
      </c>
      <c r="L217" s="36">
        <f>SUM(L218)</f>
        <v>0.83991017003529034</v>
      </c>
      <c r="M217" s="36">
        <f>SUM(M218)</f>
        <v>2.0910974600780501E-2</v>
      </c>
      <c r="N217" s="37"/>
      <c r="O217" s="36"/>
      <c r="P217" s="38"/>
      <c r="Q217" s="36"/>
      <c r="R217" s="36"/>
      <c r="S217" s="36"/>
      <c r="T217" s="39"/>
      <c r="U217" s="39"/>
    </row>
    <row r="218" spans="1:22" ht="30" hidden="1" customHeight="1" outlineLevel="2" x14ac:dyDescent="0.2">
      <c r="A218" s="97">
        <v>1</v>
      </c>
      <c r="B218" s="97">
        <v>2</v>
      </c>
      <c r="C218" s="97">
        <v>1</v>
      </c>
      <c r="D218" s="131">
        <v>3</v>
      </c>
      <c r="E218" s="101">
        <v>178</v>
      </c>
      <c r="F218" s="93" t="s">
        <v>278</v>
      </c>
      <c r="G218" s="40" t="s">
        <v>270</v>
      </c>
      <c r="H218" s="41" t="s">
        <v>31</v>
      </c>
      <c r="I218" s="41">
        <v>2618</v>
      </c>
      <c r="J218" s="42">
        <v>18</v>
      </c>
      <c r="K218" s="42">
        <f>J218*I218</f>
        <v>47124</v>
      </c>
      <c r="L218" s="43">
        <f>K218/K214</f>
        <v>0.83991017003529034</v>
      </c>
      <c r="M218" s="43">
        <f>K218/$K$5</f>
        <v>2.0910974600780501E-2</v>
      </c>
      <c r="N218" s="44"/>
      <c r="O218" s="43"/>
      <c r="P218" s="45"/>
      <c r="Q218" s="43"/>
      <c r="R218" s="43"/>
      <c r="S218" s="43"/>
      <c r="T218" s="7"/>
      <c r="U218" s="7"/>
      <c r="V218" s="7"/>
    </row>
    <row r="219" spans="1:22" ht="30" hidden="1" customHeight="1" outlineLevel="2" x14ac:dyDescent="0.2">
      <c r="A219" s="97">
        <v>0</v>
      </c>
      <c r="B219" s="97">
        <v>3</v>
      </c>
      <c r="C219" s="97">
        <v>1</v>
      </c>
      <c r="D219" s="131">
        <v>3</v>
      </c>
      <c r="E219" s="100">
        <v>179</v>
      </c>
      <c r="F219" s="92" t="s">
        <v>279</v>
      </c>
      <c r="G219" s="109" t="s">
        <v>280</v>
      </c>
      <c r="H219" s="106"/>
      <c r="I219" s="106"/>
      <c r="J219" s="107"/>
      <c r="K219" s="35">
        <f>SUM(K220)</f>
        <v>5130</v>
      </c>
      <c r="L219" s="36">
        <f>SUM(L220)</f>
        <v>9.1434071222329161E-2</v>
      </c>
      <c r="M219" s="36">
        <f>SUM(M220)</f>
        <v>2.2764047980223232E-3</v>
      </c>
      <c r="N219" s="37"/>
      <c r="O219" s="36"/>
      <c r="P219" s="38"/>
      <c r="Q219" s="36"/>
      <c r="R219" s="36"/>
      <c r="S219" s="36"/>
      <c r="T219" s="39"/>
      <c r="U219" s="39"/>
    </row>
    <row r="220" spans="1:22" ht="34.5" hidden="1" customHeight="1" outlineLevel="2" x14ac:dyDescent="0.2">
      <c r="A220" s="97">
        <v>1</v>
      </c>
      <c r="B220" s="97">
        <v>4</v>
      </c>
      <c r="C220" s="97">
        <v>1</v>
      </c>
      <c r="D220" s="131">
        <v>3</v>
      </c>
      <c r="E220" s="101">
        <v>180</v>
      </c>
      <c r="F220" s="93" t="s">
        <v>281</v>
      </c>
      <c r="G220" s="40" t="s">
        <v>270</v>
      </c>
      <c r="H220" s="41" t="s">
        <v>31</v>
      </c>
      <c r="I220" s="41">
        <v>285</v>
      </c>
      <c r="J220" s="42">
        <v>18</v>
      </c>
      <c r="K220" s="42">
        <f>J220*I220</f>
        <v>5130</v>
      </c>
      <c r="L220" s="43">
        <f>K220/K214</f>
        <v>9.1434071222329161E-2</v>
      </c>
      <c r="M220" s="43">
        <f>K220/$K$5</f>
        <v>2.2764047980223232E-3</v>
      </c>
      <c r="N220" s="44"/>
      <c r="O220" s="43"/>
      <c r="P220" s="45"/>
      <c r="Q220" s="43"/>
      <c r="R220" s="43"/>
      <c r="S220" s="43"/>
      <c r="T220" s="7"/>
      <c r="U220" s="7"/>
      <c r="V220" s="7"/>
    </row>
    <row r="221" spans="1:22" ht="30" hidden="1" customHeight="1" outlineLevel="1" x14ac:dyDescent="0.2">
      <c r="A221" s="97">
        <v>0</v>
      </c>
      <c r="B221" s="97">
        <v>0</v>
      </c>
      <c r="C221" s="97">
        <v>2</v>
      </c>
      <c r="D221" s="131">
        <v>3</v>
      </c>
      <c r="E221" s="99">
        <v>181</v>
      </c>
      <c r="F221" s="91" t="s">
        <v>282</v>
      </c>
      <c r="G221" s="105" t="s">
        <v>283</v>
      </c>
      <c r="H221" s="106"/>
      <c r="I221" s="106"/>
      <c r="J221" s="107"/>
      <c r="K221" s="28">
        <f>K222+K224+K226</f>
        <v>10362.599999999999</v>
      </c>
      <c r="L221" s="29">
        <f>L222+L224+L226</f>
        <v>1</v>
      </c>
      <c r="M221" s="29">
        <f>M222+M224+M226</f>
        <v>4.5983376920050931E-3</v>
      </c>
      <c r="N221" s="30"/>
      <c r="O221" s="29"/>
      <c r="P221" s="31"/>
      <c r="Q221" s="29"/>
      <c r="R221" s="29"/>
      <c r="S221" s="29"/>
    </row>
    <row r="222" spans="1:22" ht="30" hidden="1" customHeight="1" outlineLevel="2" x14ac:dyDescent="0.2">
      <c r="A222" s="97">
        <v>0</v>
      </c>
      <c r="B222" s="97">
        <v>1</v>
      </c>
      <c r="C222" s="97">
        <v>2</v>
      </c>
      <c r="D222" s="131">
        <v>3</v>
      </c>
      <c r="E222" s="100">
        <v>182</v>
      </c>
      <c r="F222" s="92" t="s">
        <v>284</v>
      </c>
      <c r="G222" s="109" t="s">
        <v>274</v>
      </c>
      <c r="H222" s="106"/>
      <c r="I222" s="106"/>
      <c r="J222" s="107"/>
      <c r="K222" s="35">
        <f>SUM(K223)</f>
        <v>4242.5999999999995</v>
      </c>
      <c r="L222" s="36">
        <f>SUM(L223)</f>
        <v>0.40941462567309361</v>
      </c>
      <c r="M222" s="36">
        <f>SUM(M223)</f>
        <v>1.8826267048907422E-3</v>
      </c>
      <c r="N222" s="37"/>
      <c r="O222" s="36"/>
      <c r="P222" s="38"/>
      <c r="Q222" s="36"/>
      <c r="R222" s="36"/>
      <c r="S222" s="36"/>
      <c r="T222" s="39"/>
      <c r="U222" s="39"/>
    </row>
    <row r="223" spans="1:22" ht="30" hidden="1" customHeight="1" outlineLevel="2" x14ac:dyDescent="0.2">
      <c r="A223" s="97">
        <v>1</v>
      </c>
      <c r="B223" s="97">
        <v>1</v>
      </c>
      <c r="C223" s="97">
        <v>2</v>
      </c>
      <c r="D223" s="131">
        <v>3</v>
      </c>
      <c r="E223" s="101">
        <v>183</v>
      </c>
      <c r="F223" s="93" t="s">
        <v>285</v>
      </c>
      <c r="G223" s="40" t="s">
        <v>270</v>
      </c>
      <c r="H223" s="41" t="s">
        <v>31</v>
      </c>
      <c r="I223" s="41">
        <v>235.7</v>
      </c>
      <c r="J223" s="42">
        <v>18</v>
      </c>
      <c r="K223" s="42">
        <f>J223*I223</f>
        <v>4242.5999999999995</v>
      </c>
      <c r="L223" s="43">
        <f>K223/K221</f>
        <v>0.40941462567309361</v>
      </c>
      <c r="M223" s="43">
        <f>K223/$K$5</f>
        <v>1.8826267048907422E-3</v>
      </c>
      <c r="N223" s="44"/>
      <c r="O223" s="43"/>
      <c r="P223" s="45"/>
      <c r="Q223" s="43"/>
      <c r="R223" s="43"/>
      <c r="S223" s="43"/>
      <c r="T223" s="7"/>
      <c r="U223" s="7"/>
      <c r="V223" s="7"/>
    </row>
    <row r="224" spans="1:22" ht="30" hidden="1" customHeight="1" outlineLevel="2" x14ac:dyDescent="0.2">
      <c r="A224" s="97">
        <v>0</v>
      </c>
      <c r="B224" s="97">
        <v>2</v>
      </c>
      <c r="C224" s="97">
        <v>2</v>
      </c>
      <c r="D224" s="131">
        <v>3</v>
      </c>
      <c r="E224" s="100">
        <v>184</v>
      </c>
      <c r="F224" s="92" t="s">
        <v>286</v>
      </c>
      <c r="G224" s="109" t="s">
        <v>277</v>
      </c>
      <c r="H224" s="106"/>
      <c r="I224" s="106"/>
      <c r="J224" s="107"/>
      <c r="K224" s="35">
        <f>SUM(K225)</f>
        <v>990</v>
      </c>
      <c r="L224" s="36">
        <f>SUM(L225)</f>
        <v>9.5535869376411342E-2</v>
      </c>
      <c r="M224" s="36">
        <f>SUM(M225)</f>
        <v>4.3930618909202734E-4</v>
      </c>
      <c r="N224" s="37"/>
      <c r="O224" s="36"/>
      <c r="P224" s="38"/>
      <c r="Q224" s="36"/>
      <c r="R224" s="36"/>
      <c r="S224" s="36"/>
      <c r="T224" s="39"/>
      <c r="U224" s="39"/>
    </row>
    <row r="225" spans="1:22" ht="30" hidden="1" customHeight="1" outlineLevel="2" x14ac:dyDescent="0.2">
      <c r="A225" s="97">
        <v>1</v>
      </c>
      <c r="B225" s="97">
        <v>2</v>
      </c>
      <c r="C225" s="97">
        <v>2</v>
      </c>
      <c r="D225" s="131">
        <v>3</v>
      </c>
      <c r="E225" s="101">
        <v>185</v>
      </c>
      <c r="F225" s="93" t="s">
        <v>287</v>
      </c>
      <c r="G225" s="40" t="s">
        <v>270</v>
      </c>
      <c r="H225" s="41" t="s">
        <v>31</v>
      </c>
      <c r="I225" s="41">
        <v>55</v>
      </c>
      <c r="J225" s="42">
        <v>18</v>
      </c>
      <c r="K225" s="42">
        <f>J225*I225</f>
        <v>990</v>
      </c>
      <c r="L225" s="43">
        <f>K225/K221</f>
        <v>9.5535869376411342E-2</v>
      </c>
      <c r="M225" s="43">
        <f>K225/$K$5</f>
        <v>4.3930618909202734E-4</v>
      </c>
      <c r="N225" s="44"/>
      <c r="O225" s="43"/>
      <c r="P225" s="45"/>
      <c r="Q225" s="43"/>
      <c r="R225" s="43"/>
      <c r="S225" s="43"/>
      <c r="T225" s="7"/>
      <c r="U225" s="7"/>
      <c r="V225" s="7"/>
    </row>
    <row r="226" spans="1:22" ht="30" hidden="1" customHeight="1" outlineLevel="2" x14ac:dyDescent="0.2">
      <c r="A226" s="97">
        <v>0</v>
      </c>
      <c r="B226" s="97">
        <v>3</v>
      </c>
      <c r="C226" s="97">
        <v>2</v>
      </c>
      <c r="D226" s="131">
        <v>3</v>
      </c>
      <c r="E226" s="100">
        <v>186</v>
      </c>
      <c r="F226" s="92" t="s">
        <v>288</v>
      </c>
      <c r="G226" s="109" t="s">
        <v>280</v>
      </c>
      <c r="H226" s="106"/>
      <c r="I226" s="106"/>
      <c r="J226" s="107"/>
      <c r="K226" s="35">
        <f>SUM(K227)</f>
        <v>5130</v>
      </c>
      <c r="L226" s="36">
        <f>SUM(L227)</f>
        <v>0.4950495049504951</v>
      </c>
      <c r="M226" s="36">
        <f>SUM(M227)</f>
        <v>2.2764047980223232E-3</v>
      </c>
      <c r="N226" s="37"/>
      <c r="O226" s="36"/>
      <c r="P226" s="38"/>
      <c r="Q226" s="36"/>
      <c r="R226" s="36"/>
      <c r="S226" s="36"/>
      <c r="T226" s="39"/>
      <c r="U226" s="39"/>
    </row>
    <row r="227" spans="1:22" ht="34.5" hidden="1" customHeight="1" outlineLevel="2" x14ac:dyDescent="0.2">
      <c r="A227" s="97">
        <v>1</v>
      </c>
      <c r="B227" s="97">
        <v>3</v>
      </c>
      <c r="C227" s="97">
        <v>2</v>
      </c>
      <c r="D227" s="131">
        <v>3</v>
      </c>
      <c r="E227" s="101">
        <v>187</v>
      </c>
      <c r="F227" s="93" t="s">
        <v>289</v>
      </c>
      <c r="G227" s="40" t="s">
        <v>270</v>
      </c>
      <c r="H227" s="41" t="s">
        <v>31</v>
      </c>
      <c r="I227" s="41">
        <v>285</v>
      </c>
      <c r="J227" s="42">
        <v>18</v>
      </c>
      <c r="K227" s="42">
        <f>J227*I227</f>
        <v>5130</v>
      </c>
      <c r="L227" s="43">
        <f>K227/K221</f>
        <v>0.4950495049504951</v>
      </c>
      <c r="M227" s="43">
        <f>K227/$K$5</f>
        <v>2.2764047980223232E-3</v>
      </c>
      <c r="N227" s="44"/>
      <c r="O227" s="43"/>
      <c r="P227" s="45"/>
      <c r="Q227" s="43"/>
      <c r="R227" s="43"/>
      <c r="S227" s="43"/>
      <c r="T227" s="7"/>
      <c r="U227" s="7"/>
      <c r="V227" s="7"/>
    </row>
    <row r="228" spans="1:22" ht="30" hidden="1" customHeight="1" outlineLevel="1" x14ac:dyDescent="0.2">
      <c r="A228" s="97">
        <v>0</v>
      </c>
      <c r="B228" s="97">
        <v>0</v>
      </c>
      <c r="C228" s="97">
        <v>3</v>
      </c>
      <c r="D228" s="131">
        <v>3</v>
      </c>
      <c r="E228" s="99">
        <v>188</v>
      </c>
      <c r="F228" s="91" t="s">
        <v>290</v>
      </c>
      <c r="G228" s="105" t="s">
        <v>291</v>
      </c>
      <c r="H228" s="106"/>
      <c r="I228" s="106"/>
      <c r="J228" s="107"/>
      <c r="K228" s="28">
        <f>+K229+K231</f>
        <v>6951.6</v>
      </c>
      <c r="L228" s="29">
        <f>+L229+L231</f>
        <v>1</v>
      </c>
      <c r="M228" s="29">
        <f>+M229+M231</f>
        <v>3.0847281859516535E-3</v>
      </c>
      <c r="N228" s="30"/>
      <c r="O228" s="29"/>
      <c r="P228" s="31"/>
      <c r="Q228" s="29"/>
      <c r="R228" s="29"/>
      <c r="S228" s="29"/>
    </row>
    <row r="229" spans="1:22" ht="30" hidden="1" customHeight="1" outlineLevel="2" x14ac:dyDescent="0.2">
      <c r="A229" s="97">
        <v>0</v>
      </c>
      <c r="B229" s="97">
        <v>1</v>
      </c>
      <c r="C229" s="97">
        <v>3</v>
      </c>
      <c r="D229" s="131">
        <v>3</v>
      </c>
      <c r="E229" s="100">
        <v>189</v>
      </c>
      <c r="F229" s="92" t="s">
        <v>292</v>
      </c>
      <c r="G229" s="109" t="s">
        <v>277</v>
      </c>
      <c r="H229" s="106"/>
      <c r="I229" s="106"/>
      <c r="J229" s="107"/>
      <c r="K229" s="35">
        <f>SUM(K230)</f>
        <v>1821.6000000000001</v>
      </c>
      <c r="L229" s="36">
        <f>SUM(L230)</f>
        <v>0.26204039357845677</v>
      </c>
      <c r="M229" s="36">
        <f>SUM(M230)</f>
        <v>8.0832338792933037E-4</v>
      </c>
      <c r="N229" s="37"/>
      <c r="O229" s="36"/>
      <c r="P229" s="38"/>
      <c r="Q229" s="36"/>
      <c r="R229" s="36"/>
      <c r="S229" s="36"/>
      <c r="T229" s="39"/>
      <c r="U229" s="39"/>
    </row>
    <row r="230" spans="1:22" ht="30" hidden="1" customHeight="1" outlineLevel="2" x14ac:dyDescent="0.2">
      <c r="A230" s="97">
        <v>1</v>
      </c>
      <c r="B230" s="97">
        <v>1</v>
      </c>
      <c r="C230" s="97">
        <v>3</v>
      </c>
      <c r="D230" s="131">
        <v>3</v>
      </c>
      <c r="E230" s="101">
        <v>190</v>
      </c>
      <c r="F230" s="93" t="s">
        <v>293</v>
      </c>
      <c r="G230" s="40" t="s">
        <v>270</v>
      </c>
      <c r="H230" s="41" t="s">
        <v>31</v>
      </c>
      <c r="I230" s="41">
        <v>101.2</v>
      </c>
      <c r="J230" s="42">
        <v>18</v>
      </c>
      <c r="K230" s="42">
        <f>J230*I230</f>
        <v>1821.6000000000001</v>
      </c>
      <c r="L230" s="43">
        <f>K230/K228</f>
        <v>0.26204039357845677</v>
      </c>
      <c r="M230" s="43">
        <f>K230/$K$5</f>
        <v>8.0832338792933037E-4</v>
      </c>
      <c r="N230" s="44"/>
      <c r="O230" s="43"/>
      <c r="P230" s="45"/>
      <c r="Q230" s="43"/>
      <c r="R230" s="43"/>
      <c r="S230" s="43"/>
      <c r="T230" s="7"/>
      <c r="U230" s="7"/>
      <c r="V230" s="7"/>
    </row>
    <row r="231" spans="1:22" ht="30" hidden="1" customHeight="1" outlineLevel="2" x14ac:dyDescent="0.2">
      <c r="A231" s="97">
        <v>0</v>
      </c>
      <c r="B231" s="97">
        <v>2</v>
      </c>
      <c r="C231" s="97">
        <v>3</v>
      </c>
      <c r="D231" s="131">
        <v>3</v>
      </c>
      <c r="E231" s="100">
        <v>191</v>
      </c>
      <c r="F231" s="92" t="s">
        <v>294</v>
      </c>
      <c r="G231" s="109" t="s">
        <v>280</v>
      </c>
      <c r="H231" s="106"/>
      <c r="I231" s="106"/>
      <c r="J231" s="107"/>
      <c r="K231" s="35">
        <f>SUM(K232)</f>
        <v>5130</v>
      </c>
      <c r="L231" s="36">
        <f>SUM(L232)</f>
        <v>0.73795960642154323</v>
      </c>
      <c r="M231" s="36">
        <f>SUM(M232)</f>
        <v>2.2764047980223232E-3</v>
      </c>
      <c r="N231" s="37"/>
      <c r="O231" s="36"/>
      <c r="P231" s="38"/>
      <c r="Q231" s="36"/>
      <c r="R231" s="36"/>
      <c r="S231" s="36"/>
      <c r="T231" s="39"/>
      <c r="U231" s="39"/>
    </row>
    <row r="232" spans="1:22" ht="34.5" hidden="1" customHeight="1" outlineLevel="2" x14ac:dyDescent="0.2">
      <c r="A232" s="97">
        <v>1</v>
      </c>
      <c r="B232" s="97">
        <v>2</v>
      </c>
      <c r="C232" s="97">
        <v>3</v>
      </c>
      <c r="D232" s="131">
        <v>3</v>
      </c>
      <c r="E232" s="101">
        <v>192</v>
      </c>
      <c r="F232" s="93" t="s">
        <v>295</v>
      </c>
      <c r="G232" s="40" t="s">
        <v>270</v>
      </c>
      <c r="H232" s="41" t="s">
        <v>31</v>
      </c>
      <c r="I232" s="41">
        <v>285</v>
      </c>
      <c r="J232" s="42">
        <v>18</v>
      </c>
      <c r="K232" s="42">
        <f>J232*I232</f>
        <v>5130</v>
      </c>
      <c r="L232" s="43">
        <f>K232/K228</f>
        <v>0.73795960642154323</v>
      </c>
      <c r="M232" s="43">
        <f>K232/$K$5</f>
        <v>2.2764047980223232E-3</v>
      </c>
      <c r="N232" s="44"/>
      <c r="O232" s="43"/>
      <c r="P232" s="45"/>
      <c r="Q232" s="43"/>
      <c r="R232" s="43"/>
      <c r="S232" s="43"/>
      <c r="T232" s="7"/>
      <c r="U232" s="7"/>
      <c r="V232" s="7"/>
    </row>
    <row r="233" spans="1:22" ht="30" hidden="1" customHeight="1" outlineLevel="1" x14ac:dyDescent="0.2">
      <c r="A233" s="97">
        <v>0</v>
      </c>
      <c r="B233" s="97">
        <v>0</v>
      </c>
      <c r="C233" s="97">
        <v>4</v>
      </c>
      <c r="D233" s="131">
        <v>3</v>
      </c>
      <c r="E233" s="99">
        <v>193</v>
      </c>
      <c r="F233" s="91" t="s">
        <v>296</v>
      </c>
      <c r="G233" s="105" t="s">
        <v>297</v>
      </c>
      <c r="H233" s="106"/>
      <c r="I233" s="106"/>
      <c r="J233" s="107"/>
      <c r="K233" s="28">
        <f>K234+K236+K238</f>
        <v>36135</v>
      </c>
      <c r="L233" s="29">
        <f>L234+L236+L238</f>
        <v>1</v>
      </c>
      <c r="M233" s="29">
        <f>M234+M236+M238</f>
        <v>1.6034675901858999E-2</v>
      </c>
      <c r="N233" s="30"/>
      <c r="O233" s="29"/>
      <c r="P233" s="31"/>
      <c r="Q233" s="29"/>
      <c r="R233" s="29"/>
      <c r="S233" s="29"/>
    </row>
    <row r="234" spans="1:22" ht="30" hidden="1" customHeight="1" outlineLevel="2" x14ac:dyDescent="0.2">
      <c r="A234" s="97">
        <v>0</v>
      </c>
      <c r="B234" s="97">
        <v>1</v>
      </c>
      <c r="C234" s="97">
        <v>4</v>
      </c>
      <c r="D234" s="131">
        <v>3</v>
      </c>
      <c r="E234" s="100">
        <v>194</v>
      </c>
      <c r="F234" s="92" t="s">
        <v>298</v>
      </c>
      <c r="G234" s="109" t="s">
        <v>274</v>
      </c>
      <c r="H234" s="106"/>
      <c r="I234" s="106"/>
      <c r="J234" s="107"/>
      <c r="K234" s="35">
        <f>SUM(K235)</f>
        <v>4275</v>
      </c>
      <c r="L234" s="36">
        <f>SUM(L235)</f>
        <v>0.11830635118306351</v>
      </c>
      <c r="M234" s="36">
        <f>SUM(M235)</f>
        <v>1.8970039983519362E-3</v>
      </c>
      <c r="N234" s="37"/>
      <c r="O234" s="36"/>
      <c r="P234" s="38"/>
      <c r="Q234" s="36"/>
      <c r="R234" s="36"/>
      <c r="S234" s="36"/>
      <c r="T234" s="39"/>
      <c r="U234" s="39"/>
    </row>
    <row r="235" spans="1:22" ht="30" hidden="1" customHeight="1" outlineLevel="2" x14ac:dyDescent="0.2">
      <c r="A235" s="97">
        <v>1</v>
      </c>
      <c r="B235" s="97">
        <v>1</v>
      </c>
      <c r="C235" s="97">
        <v>4</v>
      </c>
      <c r="D235" s="131">
        <v>3</v>
      </c>
      <c r="E235" s="101">
        <v>195</v>
      </c>
      <c r="F235" s="93" t="s">
        <v>299</v>
      </c>
      <c r="G235" s="40" t="s">
        <v>270</v>
      </c>
      <c r="H235" s="41" t="s">
        <v>31</v>
      </c>
      <c r="I235" s="41">
        <v>237.5</v>
      </c>
      <c r="J235" s="42">
        <v>18</v>
      </c>
      <c r="K235" s="42">
        <f>J235*I235</f>
        <v>4275</v>
      </c>
      <c r="L235" s="43">
        <f>K235/K233</f>
        <v>0.11830635118306351</v>
      </c>
      <c r="M235" s="43">
        <f>K235/$K$5</f>
        <v>1.8970039983519362E-3</v>
      </c>
      <c r="N235" s="44"/>
      <c r="O235" s="43"/>
      <c r="P235" s="45"/>
      <c r="Q235" s="43"/>
      <c r="R235" s="43"/>
      <c r="S235" s="43"/>
      <c r="T235" s="7"/>
      <c r="U235" s="7"/>
      <c r="V235" s="7"/>
    </row>
    <row r="236" spans="1:22" ht="30" hidden="1" customHeight="1" outlineLevel="2" x14ac:dyDescent="0.2">
      <c r="A236" s="97">
        <v>0</v>
      </c>
      <c r="B236" s="97">
        <v>2</v>
      </c>
      <c r="C236" s="97">
        <v>4</v>
      </c>
      <c r="D236" s="131">
        <v>3</v>
      </c>
      <c r="E236" s="100">
        <v>196</v>
      </c>
      <c r="F236" s="92" t="s">
        <v>300</v>
      </c>
      <c r="G236" s="109" t="s">
        <v>277</v>
      </c>
      <c r="H236" s="106"/>
      <c r="I236" s="106"/>
      <c r="J236" s="107"/>
      <c r="K236" s="35">
        <f>SUM(K237)</f>
        <v>26730</v>
      </c>
      <c r="L236" s="36">
        <f>SUM(L237)</f>
        <v>0.73972602739726023</v>
      </c>
      <c r="M236" s="36">
        <f>SUM(M237)</f>
        <v>1.1861267105484737E-2</v>
      </c>
      <c r="N236" s="37"/>
      <c r="O236" s="36"/>
      <c r="P236" s="38"/>
      <c r="Q236" s="36"/>
      <c r="R236" s="36"/>
      <c r="S236" s="36"/>
      <c r="T236" s="39"/>
      <c r="U236" s="39"/>
    </row>
    <row r="237" spans="1:22" ht="30" hidden="1" customHeight="1" outlineLevel="2" x14ac:dyDescent="0.2">
      <c r="A237" s="97">
        <v>1</v>
      </c>
      <c r="B237" s="97">
        <v>2</v>
      </c>
      <c r="C237" s="97">
        <v>4</v>
      </c>
      <c r="D237" s="131">
        <v>3</v>
      </c>
      <c r="E237" s="101">
        <v>197</v>
      </c>
      <c r="F237" s="93" t="s">
        <v>301</v>
      </c>
      <c r="G237" s="40" t="s">
        <v>270</v>
      </c>
      <c r="H237" s="41" t="s">
        <v>31</v>
      </c>
      <c r="I237" s="41">
        <v>1485</v>
      </c>
      <c r="J237" s="42">
        <v>18</v>
      </c>
      <c r="K237" s="42">
        <f>J237*I237</f>
        <v>26730</v>
      </c>
      <c r="L237" s="43">
        <f>K237/K233</f>
        <v>0.73972602739726023</v>
      </c>
      <c r="M237" s="43">
        <f>K237/$K$5</f>
        <v>1.1861267105484737E-2</v>
      </c>
      <c r="N237" s="44"/>
      <c r="O237" s="43"/>
      <c r="P237" s="45"/>
      <c r="Q237" s="43"/>
      <c r="R237" s="43"/>
      <c r="S237" s="43"/>
      <c r="T237" s="7"/>
      <c r="U237" s="7"/>
      <c r="V237" s="7"/>
    </row>
    <row r="238" spans="1:22" ht="30" hidden="1" customHeight="1" outlineLevel="2" x14ac:dyDescent="0.2">
      <c r="A238" s="97">
        <v>0</v>
      </c>
      <c r="B238" s="97">
        <v>3</v>
      </c>
      <c r="C238" s="97">
        <v>4</v>
      </c>
      <c r="D238" s="131">
        <v>3</v>
      </c>
      <c r="E238" s="100">
        <v>198</v>
      </c>
      <c r="F238" s="92" t="s">
        <v>302</v>
      </c>
      <c r="G238" s="109" t="s">
        <v>280</v>
      </c>
      <c r="H238" s="106"/>
      <c r="I238" s="106"/>
      <c r="J238" s="107"/>
      <c r="K238" s="35">
        <f>SUM(K239)</f>
        <v>5130</v>
      </c>
      <c r="L238" s="36">
        <f>SUM(L239)</f>
        <v>0.14196762141967623</v>
      </c>
      <c r="M238" s="36">
        <f>SUM(M239)</f>
        <v>2.2764047980223232E-3</v>
      </c>
      <c r="N238" s="37"/>
      <c r="O238" s="36"/>
      <c r="P238" s="38"/>
      <c r="Q238" s="36"/>
      <c r="R238" s="36"/>
      <c r="S238" s="36"/>
      <c r="T238" s="39"/>
      <c r="U238" s="39"/>
    </row>
    <row r="239" spans="1:22" ht="34.5" hidden="1" customHeight="1" outlineLevel="2" x14ac:dyDescent="0.2">
      <c r="A239" s="97">
        <v>1</v>
      </c>
      <c r="B239" s="97">
        <v>3</v>
      </c>
      <c r="C239" s="97">
        <v>4</v>
      </c>
      <c r="D239" s="131">
        <v>3</v>
      </c>
      <c r="E239" s="101">
        <v>199</v>
      </c>
      <c r="F239" s="93" t="s">
        <v>303</v>
      </c>
      <c r="G239" s="40" t="s">
        <v>270</v>
      </c>
      <c r="H239" s="41" t="s">
        <v>31</v>
      </c>
      <c r="I239" s="41">
        <v>285</v>
      </c>
      <c r="J239" s="42">
        <v>18</v>
      </c>
      <c r="K239" s="42">
        <f>J239*I239</f>
        <v>5130</v>
      </c>
      <c r="L239" s="43">
        <f>K239/K233</f>
        <v>0.14196762141967623</v>
      </c>
      <c r="M239" s="43">
        <f>K239/$K$5</f>
        <v>2.2764047980223232E-3</v>
      </c>
      <c r="N239" s="44"/>
      <c r="O239" s="43"/>
      <c r="P239" s="45"/>
      <c r="Q239" s="43"/>
      <c r="R239" s="43"/>
      <c r="S239" s="43"/>
      <c r="T239" s="7"/>
      <c r="U239" s="7"/>
      <c r="V239" s="7"/>
    </row>
    <row r="240" spans="1:22" ht="30" hidden="1" customHeight="1" outlineLevel="1" x14ac:dyDescent="0.2">
      <c r="A240" s="97">
        <v>0</v>
      </c>
      <c r="B240" s="97">
        <v>0</v>
      </c>
      <c r="C240" s="97">
        <v>5</v>
      </c>
      <c r="D240" s="131">
        <v>3</v>
      </c>
      <c r="E240" s="99">
        <v>200</v>
      </c>
      <c r="F240" s="91" t="s">
        <v>304</v>
      </c>
      <c r="G240" s="105" t="s">
        <v>305</v>
      </c>
      <c r="H240" s="106"/>
      <c r="I240" s="106"/>
      <c r="J240" s="107"/>
      <c r="K240" s="28">
        <f>K241+K243+K245</f>
        <v>15253.199999999999</v>
      </c>
      <c r="L240" s="29">
        <f>L241+L243+L245</f>
        <v>1</v>
      </c>
      <c r="M240" s="29">
        <f>M241+M243+M245</f>
        <v>6.768510266119708E-3</v>
      </c>
      <c r="N240" s="30"/>
      <c r="O240" s="29"/>
      <c r="P240" s="31"/>
      <c r="Q240" s="29"/>
      <c r="R240" s="29"/>
      <c r="S240" s="29"/>
    </row>
    <row r="241" spans="1:22" ht="30" hidden="1" customHeight="1" outlineLevel="2" x14ac:dyDescent="0.2">
      <c r="A241" s="97">
        <v>0</v>
      </c>
      <c r="B241" s="97">
        <v>1</v>
      </c>
      <c r="C241" s="97">
        <v>5</v>
      </c>
      <c r="D241" s="131">
        <v>3</v>
      </c>
      <c r="E241" s="100">
        <v>201</v>
      </c>
      <c r="F241" s="92" t="s">
        <v>306</v>
      </c>
      <c r="G241" s="109" t="s">
        <v>274</v>
      </c>
      <c r="H241" s="106"/>
      <c r="I241" s="106"/>
      <c r="J241" s="107"/>
      <c r="K241" s="35">
        <f>SUM(K242)</f>
        <v>5232.5999999999995</v>
      </c>
      <c r="L241" s="36">
        <f>SUM(L242)</f>
        <v>0.34304932735426008</v>
      </c>
      <c r="M241" s="36">
        <f>SUM(M242)</f>
        <v>2.3219328939827698E-3</v>
      </c>
      <c r="N241" s="37"/>
      <c r="O241" s="36"/>
      <c r="P241" s="38"/>
      <c r="Q241" s="36"/>
      <c r="R241" s="36"/>
      <c r="S241" s="36"/>
      <c r="T241" s="39"/>
      <c r="U241" s="39"/>
    </row>
    <row r="242" spans="1:22" ht="30" hidden="1" customHeight="1" outlineLevel="2" x14ac:dyDescent="0.2">
      <c r="A242" s="97">
        <v>1</v>
      </c>
      <c r="B242" s="97">
        <v>1</v>
      </c>
      <c r="C242" s="97">
        <v>5</v>
      </c>
      <c r="D242" s="131">
        <v>3</v>
      </c>
      <c r="E242" s="101">
        <v>202</v>
      </c>
      <c r="F242" s="93" t="s">
        <v>307</v>
      </c>
      <c r="G242" s="40" t="s">
        <v>270</v>
      </c>
      <c r="H242" s="41" t="s">
        <v>31</v>
      </c>
      <c r="I242" s="41">
        <v>290.7</v>
      </c>
      <c r="J242" s="42">
        <v>18</v>
      </c>
      <c r="K242" s="42">
        <f>J242*I242</f>
        <v>5232.5999999999995</v>
      </c>
      <c r="L242" s="43">
        <f>K242/K240</f>
        <v>0.34304932735426008</v>
      </c>
      <c r="M242" s="43">
        <f>K242/$K$5</f>
        <v>2.3219328939827698E-3</v>
      </c>
      <c r="N242" s="44"/>
      <c r="O242" s="43"/>
      <c r="P242" s="45"/>
      <c r="Q242" s="43"/>
      <c r="R242" s="43"/>
      <c r="S242" s="43"/>
      <c r="T242" s="7"/>
      <c r="U242" s="7"/>
      <c r="V242" s="7"/>
    </row>
    <row r="243" spans="1:22" ht="30" hidden="1" customHeight="1" outlineLevel="2" x14ac:dyDescent="0.2">
      <c r="A243" s="97">
        <v>0</v>
      </c>
      <c r="B243" s="97">
        <v>2</v>
      </c>
      <c r="C243" s="97">
        <v>5</v>
      </c>
      <c r="D243" s="131">
        <v>3</v>
      </c>
      <c r="E243" s="100">
        <v>203</v>
      </c>
      <c r="F243" s="92" t="s">
        <v>308</v>
      </c>
      <c r="G243" s="109" t="s">
        <v>277</v>
      </c>
      <c r="H243" s="106"/>
      <c r="I243" s="106"/>
      <c r="J243" s="107"/>
      <c r="K243" s="35">
        <f>SUM(K244)</f>
        <v>4890.5999999999995</v>
      </c>
      <c r="L243" s="36">
        <f>SUM(L244)</f>
        <v>0.32062780269058294</v>
      </c>
      <c r="M243" s="36">
        <f>SUM(M244)</f>
        <v>2.1701725741146149E-3</v>
      </c>
      <c r="N243" s="37"/>
      <c r="O243" s="36"/>
      <c r="P243" s="38"/>
      <c r="Q243" s="36"/>
      <c r="R243" s="36"/>
      <c r="S243" s="36"/>
      <c r="T243" s="39"/>
      <c r="U243" s="39"/>
    </row>
    <row r="244" spans="1:22" ht="30" hidden="1" customHeight="1" outlineLevel="2" x14ac:dyDescent="0.2">
      <c r="A244" s="97">
        <v>1</v>
      </c>
      <c r="B244" s="97">
        <v>2</v>
      </c>
      <c r="C244" s="97">
        <v>5</v>
      </c>
      <c r="D244" s="131">
        <v>3</v>
      </c>
      <c r="E244" s="101">
        <v>204</v>
      </c>
      <c r="F244" s="93" t="s">
        <v>309</v>
      </c>
      <c r="G244" s="40" t="s">
        <v>270</v>
      </c>
      <c r="H244" s="41" t="s">
        <v>31</v>
      </c>
      <c r="I244" s="41">
        <v>271.7</v>
      </c>
      <c r="J244" s="42">
        <v>18</v>
      </c>
      <c r="K244" s="42">
        <f>J244*I244</f>
        <v>4890.5999999999995</v>
      </c>
      <c r="L244" s="43">
        <f>K244/K240</f>
        <v>0.32062780269058294</v>
      </c>
      <c r="M244" s="43">
        <f>K244/$K$5</f>
        <v>2.1701725741146149E-3</v>
      </c>
      <c r="N244" s="44"/>
      <c r="O244" s="43"/>
      <c r="P244" s="45"/>
      <c r="Q244" s="43"/>
      <c r="R244" s="43"/>
      <c r="S244" s="43"/>
      <c r="T244" s="7"/>
      <c r="U244" s="7"/>
      <c r="V244" s="7"/>
    </row>
    <row r="245" spans="1:22" ht="30" hidden="1" customHeight="1" outlineLevel="2" x14ac:dyDescent="0.2">
      <c r="A245" s="97">
        <v>0</v>
      </c>
      <c r="B245" s="97">
        <v>3</v>
      </c>
      <c r="C245" s="97">
        <v>5</v>
      </c>
      <c r="D245" s="131">
        <v>3</v>
      </c>
      <c r="E245" s="100">
        <v>205</v>
      </c>
      <c r="F245" s="92" t="s">
        <v>310</v>
      </c>
      <c r="G245" s="109" t="s">
        <v>280</v>
      </c>
      <c r="H245" s="106"/>
      <c r="I245" s="106"/>
      <c r="J245" s="107"/>
      <c r="K245" s="35">
        <f>SUM(K246)</f>
        <v>5130</v>
      </c>
      <c r="L245" s="36">
        <f>SUM(L246)</f>
        <v>0.33632286995515698</v>
      </c>
      <c r="M245" s="36">
        <f>SUM(M246)</f>
        <v>2.2764047980223232E-3</v>
      </c>
      <c r="N245" s="37"/>
      <c r="O245" s="36"/>
      <c r="P245" s="38"/>
      <c r="Q245" s="36"/>
      <c r="R245" s="36"/>
      <c r="S245" s="36"/>
      <c r="T245" s="39"/>
      <c r="U245" s="39"/>
    </row>
    <row r="246" spans="1:22" ht="34.5" hidden="1" customHeight="1" outlineLevel="2" x14ac:dyDescent="0.2">
      <c r="A246" s="97">
        <v>1</v>
      </c>
      <c r="B246" s="97">
        <v>3</v>
      </c>
      <c r="C246" s="97">
        <v>5</v>
      </c>
      <c r="D246" s="131">
        <v>3</v>
      </c>
      <c r="E246" s="101">
        <v>206</v>
      </c>
      <c r="F246" s="93" t="s">
        <v>311</v>
      </c>
      <c r="G246" s="40" t="s">
        <v>270</v>
      </c>
      <c r="H246" s="41" t="s">
        <v>31</v>
      </c>
      <c r="I246" s="41">
        <v>285</v>
      </c>
      <c r="J246" s="42">
        <v>18</v>
      </c>
      <c r="K246" s="42">
        <f>J246*I246</f>
        <v>5130</v>
      </c>
      <c r="L246" s="43">
        <f>K246/K240</f>
        <v>0.33632286995515698</v>
      </c>
      <c r="M246" s="43">
        <f>K246/$K$5</f>
        <v>2.2764047980223232E-3</v>
      </c>
      <c r="N246" s="44"/>
      <c r="O246" s="43"/>
      <c r="P246" s="45"/>
      <c r="Q246" s="43"/>
      <c r="R246" s="43"/>
      <c r="S246" s="43"/>
      <c r="T246" s="7"/>
      <c r="U246" s="7"/>
      <c r="V246" s="7"/>
    </row>
    <row r="247" spans="1:22" ht="30" hidden="1" customHeight="1" outlineLevel="1" x14ac:dyDescent="0.2">
      <c r="A247" s="97">
        <v>0</v>
      </c>
      <c r="B247" s="97">
        <v>0</v>
      </c>
      <c r="C247" s="97">
        <v>6</v>
      </c>
      <c r="D247" s="131">
        <v>3</v>
      </c>
      <c r="E247" s="99">
        <v>207</v>
      </c>
      <c r="F247" s="91" t="s">
        <v>312</v>
      </c>
      <c r="G247" s="105" t="s">
        <v>313</v>
      </c>
      <c r="H247" s="106"/>
      <c r="I247" s="106"/>
      <c r="J247" s="107"/>
      <c r="K247" s="28">
        <f>K248+K250+K252</f>
        <v>47115</v>
      </c>
      <c r="L247" s="29">
        <f>L248+L250+L252</f>
        <v>1</v>
      </c>
      <c r="M247" s="29">
        <f>M248+M250+M252</f>
        <v>2.0906980908152392E-2</v>
      </c>
      <c r="N247" s="30"/>
      <c r="O247" s="29"/>
      <c r="P247" s="31"/>
      <c r="Q247" s="29"/>
      <c r="R247" s="29"/>
      <c r="S247" s="29"/>
    </row>
    <row r="248" spans="1:22" ht="30" hidden="1" customHeight="1" outlineLevel="2" x14ac:dyDescent="0.2">
      <c r="A248" s="97">
        <v>0</v>
      </c>
      <c r="B248" s="97">
        <v>1</v>
      </c>
      <c r="C248" s="97">
        <v>6</v>
      </c>
      <c r="D248" s="131">
        <v>3</v>
      </c>
      <c r="E248" s="100">
        <v>208</v>
      </c>
      <c r="F248" s="92" t="s">
        <v>314</v>
      </c>
      <c r="G248" s="109" t="s">
        <v>274</v>
      </c>
      <c r="H248" s="106"/>
      <c r="I248" s="106"/>
      <c r="J248" s="107"/>
      <c r="K248" s="35">
        <f>SUM(K249)</f>
        <v>4959</v>
      </c>
      <c r="L248" s="36">
        <f>SUM(L249)</f>
        <v>0.10525310410697231</v>
      </c>
      <c r="M248" s="36">
        <f>SUM(M249)</f>
        <v>2.200524638088246E-3</v>
      </c>
      <c r="N248" s="37"/>
      <c r="O248" s="36"/>
      <c r="P248" s="38"/>
      <c r="Q248" s="36"/>
      <c r="R248" s="36"/>
      <c r="S248" s="36"/>
      <c r="T248" s="39"/>
      <c r="U248" s="39"/>
    </row>
    <row r="249" spans="1:22" ht="30" hidden="1" customHeight="1" outlineLevel="2" x14ac:dyDescent="0.2">
      <c r="A249" s="97">
        <v>1</v>
      </c>
      <c r="B249" s="97">
        <v>1</v>
      </c>
      <c r="C249" s="97">
        <v>6</v>
      </c>
      <c r="D249" s="131">
        <v>3</v>
      </c>
      <c r="E249" s="101">
        <v>209</v>
      </c>
      <c r="F249" s="93" t="s">
        <v>315</v>
      </c>
      <c r="G249" s="40" t="s">
        <v>270</v>
      </c>
      <c r="H249" s="41" t="s">
        <v>31</v>
      </c>
      <c r="I249" s="41">
        <v>275.5</v>
      </c>
      <c r="J249" s="42">
        <v>18</v>
      </c>
      <c r="K249" s="42">
        <f>J249*I249</f>
        <v>4959</v>
      </c>
      <c r="L249" s="43">
        <f>K249/K247</f>
        <v>0.10525310410697231</v>
      </c>
      <c r="M249" s="43">
        <f>K249/$K$5</f>
        <v>2.200524638088246E-3</v>
      </c>
      <c r="N249" s="44"/>
      <c r="O249" s="43"/>
      <c r="P249" s="45"/>
      <c r="Q249" s="43"/>
      <c r="R249" s="43"/>
      <c r="S249" s="43"/>
      <c r="T249" s="7"/>
      <c r="U249" s="7"/>
      <c r="V249" s="7"/>
    </row>
    <row r="250" spans="1:22" ht="30" hidden="1" customHeight="1" outlineLevel="2" x14ac:dyDescent="0.2">
      <c r="A250" s="97">
        <v>0</v>
      </c>
      <c r="B250" s="97">
        <v>2</v>
      </c>
      <c r="C250" s="97">
        <v>6</v>
      </c>
      <c r="D250" s="131">
        <v>3</v>
      </c>
      <c r="E250" s="100">
        <v>210</v>
      </c>
      <c r="F250" s="92" t="s">
        <v>316</v>
      </c>
      <c r="G250" s="109" t="s">
        <v>277</v>
      </c>
      <c r="H250" s="106"/>
      <c r="I250" s="106"/>
      <c r="J250" s="107"/>
      <c r="K250" s="35">
        <f>SUM(K251)</f>
        <v>37026</v>
      </c>
      <c r="L250" s="36">
        <f>SUM(L251)</f>
        <v>0.78586437440305634</v>
      </c>
      <c r="M250" s="36">
        <f>SUM(M251)</f>
        <v>1.6430051472041823E-2</v>
      </c>
      <c r="N250" s="37"/>
      <c r="O250" s="36"/>
      <c r="P250" s="38"/>
      <c r="Q250" s="36"/>
      <c r="R250" s="36"/>
      <c r="S250" s="36"/>
      <c r="T250" s="39"/>
      <c r="U250" s="39"/>
    </row>
    <row r="251" spans="1:22" ht="30" hidden="1" customHeight="1" outlineLevel="2" x14ac:dyDescent="0.2">
      <c r="A251" s="97">
        <v>1</v>
      </c>
      <c r="B251" s="97">
        <v>2</v>
      </c>
      <c r="C251" s="97">
        <v>6</v>
      </c>
      <c r="D251" s="131">
        <v>3</v>
      </c>
      <c r="E251" s="101">
        <v>211</v>
      </c>
      <c r="F251" s="93" t="s">
        <v>317</v>
      </c>
      <c r="G251" s="40" t="s">
        <v>270</v>
      </c>
      <c r="H251" s="41" t="s">
        <v>31</v>
      </c>
      <c r="I251" s="41">
        <v>2057</v>
      </c>
      <c r="J251" s="42">
        <v>18</v>
      </c>
      <c r="K251" s="42">
        <f>J251*I251</f>
        <v>37026</v>
      </c>
      <c r="L251" s="43">
        <f>K251/K247</f>
        <v>0.78586437440305634</v>
      </c>
      <c r="M251" s="43">
        <f>K251/$K$5</f>
        <v>1.6430051472041823E-2</v>
      </c>
      <c r="N251" s="44"/>
      <c r="O251" s="43"/>
      <c r="P251" s="45"/>
      <c r="Q251" s="43"/>
      <c r="R251" s="43"/>
      <c r="S251" s="43"/>
      <c r="T251" s="7"/>
      <c r="U251" s="7"/>
      <c r="V251" s="7"/>
    </row>
    <row r="252" spans="1:22" ht="30" hidden="1" customHeight="1" outlineLevel="2" x14ac:dyDescent="0.2">
      <c r="A252" s="97">
        <v>0</v>
      </c>
      <c r="B252" s="97">
        <v>3</v>
      </c>
      <c r="C252" s="97">
        <v>6</v>
      </c>
      <c r="D252" s="131">
        <v>3</v>
      </c>
      <c r="E252" s="100">
        <v>212</v>
      </c>
      <c r="F252" s="92" t="s">
        <v>318</v>
      </c>
      <c r="G252" s="109" t="s">
        <v>280</v>
      </c>
      <c r="H252" s="106"/>
      <c r="I252" s="106"/>
      <c r="J252" s="107"/>
      <c r="K252" s="35">
        <f>SUM(K253)</f>
        <v>5130</v>
      </c>
      <c r="L252" s="36">
        <f>SUM(L253)</f>
        <v>0.10888252148997135</v>
      </c>
      <c r="M252" s="36">
        <f>SUM(M253)</f>
        <v>2.2764047980223232E-3</v>
      </c>
      <c r="N252" s="37"/>
      <c r="O252" s="36"/>
      <c r="P252" s="38"/>
      <c r="Q252" s="36"/>
      <c r="R252" s="36"/>
      <c r="S252" s="36"/>
      <c r="T252" s="39"/>
      <c r="U252" s="39"/>
    </row>
    <row r="253" spans="1:22" ht="34.5" hidden="1" customHeight="1" outlineLevel="2" x14ac:dyDescent="0.2">
      <c r="A253" s="97">
        <v>1</v>
      </c>
      <c r="B253" s="97">
        <v>3</v>
      </c>
      <c r="C253" s="97">
        <v>6</v>
      </c>
      <c r="D253" s="131">
        <v>3</v>
      </c>
      <c r="E253" s="101">
        <v>213</v>
      </c>
      <c r="F253" s="93" t="s">
        <v>319</v>
      </c>
      <c r="G253" s="40" t="s">
        <v>270</v>
      </c>
      <c r="H253" s="41" t="s">
        <v>31</v>
      </c>
      <c r="I253" s="41">
        <v>285</v>
      </c>
      <c r="J253" s="42">
        <v>18</v>
      </c>
      <c r="K253" s="42">
        <f>J253*I253</f>
        <v>5130</v>
      </c>
      <c r="L253" s="43">
        <f>K253/K247</f>
        <v>0.10888252148997135</v>
      </c>
      <c r="M253" s="43">
        <f>K253/$K$5</f>
        <v>2.2764047980223232E-3</v>
      </c>
      <c r="N253" s="44"/>
      <c r="O253" s="43"/>
      <c r="P253" s="45"/>
      <c r="Q253" s="43"/>
      <c r="R253" s="43"/>
      <c r="S253" s="43"/>
      <c r="T253" s="7"/>
      <c r="U253" s="7"/>
      <c r="V253" s="7"/>
    </row>
    <row r="254" spans="1:22" ht="30" hidden="1" customHeight="1" outlineLevel="1" x14ac:dyDescent="0.2">
      <c r="A254" s="97">
        <v>0</v>
      </c>
      <c r="B254" s="97">
        <v>0</v>
      </c>
      <c r="C254" s="97">
        <v>7</v>
      </c>
      <c r="D254" s="131">
        <v>3</v>
      </c>
      <c r="E254" s="99">
        <v>214</v>
      </c>
      <c r="F254" s="91" t="s">
        <v>320</v>
      </c>
      <c r="G254" s="105" t="s">
        <v>321</v>
      </c>
      <c r="H254" s="106"/>
      <c r="I254" s="106"/>
      <c r="J254" s="107"/>
      <c r="K254" s="28">
        <f>+K255+K257</f>
        <v>12654</v>
      </c>
      <c r="L254" s="29">
        <f>+L255+L257</f>
        <v>1</v>
      </c>
      <c r="M254" s="29">
        <f>+M255+M257</f>
        <v>5.6151318351217311E-3</v>
      </c>
      <c r="N254" s="30"/>
      <c r="O254" s="29"/>
      <c r="P254" s="31"/>
      <c r="Q254" s="29"/>
      <c r="R254" s="29"/>
      <c r="S254" s="29"/>
    </row>
    <row r="255" spans="1:22" ht="30" hidden="1" customHeight="1" outlineLevel="2" x14ac:dyDescent="0.2">
      <c r="A255" s="97">
        <v>0</v>
      </c>
      <c r="B255" s="97">
        <v>1</v>
      </c>
      <c r="C255" s="97">
        <v>7</v>
      </c>
      <c r="D255" s="131">
        <v>3</v>
      </c>
      <c r="E255" s="100">
        <v>215</v>
      </c>
      <c r="F255" s="92" t="s">
        <v>322</v>
      </c>
      <c r="G255" s="109" t="s">
        <v>277</v>
      </c>
      <c r="H255" s="106"/>
      <c r="I255" s="106"/>
      <c r="J255" s="107"/>
      <c r="K255" s="35">
        <f>SUM(K256)</f>
        <v>7524</v>
      </c>
      <c r="L255" s="36">
        <f>SUM(L256)</f>
        <v>0.59459459459459463</v>
      </c>
      <c r="M255" s="36">
        <f>SUM(M256)</f>
        <v>3.3387270370994078E-3</v>
      </c>
      <c r="N255" s="37"/>
      <c r="O255" s="36"/>
      <c r="P255" s="38"/>
      <c r="Q255" s="36"/>
      <c r="R255" s="36"/>
      <c r="S255" s="36"/>
      <c r="T255" s="39"/>
      <c r="U255" s="39"/>
    </row>
    <row r="256" spans="1:22" ht="30" hidden="1" customHeight="1" outlineLevel="2" x14ac:dyDescent="0.2">
      <c r="A256" s="97">
        <v>1</v>
      </c>
      <c r="B256" s="97">
        <v>1</v>
      </c>
      <c r="C256" s="97">
        <v>7</v>
      </c>
      <c r="D256" s="131">
        <v>3</v>
      </c>
      <c r="E256" s="101">
        <v>216</v>
      </c>
      <c r="F256" s="93" t="s">
        <v>323</v>
      </c>
      <c r="G256" s="40" t="s">
        <v>270</v>
      </c>
      <c r="H256" s="41" t="s">
        <v>31</v>
      </c>
      <c r="I256" s="41">
        <v>418</v>
      </c>
      <c r="J256" s="42">
        <v>18</v>
      </c>
      <c r="K256" s="42">
        <f>J256*I256</f>
        <v>7524</v>
      </c>
      <c r="L256" s="43">
        <f>K256/K254</f>
        <v>0.59459459459459463</v>
      </c>
      <c r="M256" s="43">
        <f>K256/$K$5</f>
        <v>3.3387270370994078E-3</v>
      </c>
      <c r="N256" s="44"/>
      <c r="O256" s="43"/>
      <c r="P256" s="45"/>
      <c r="Q256" s="43"/>
      <c r="R256" s="43"/>
      <c r="S256" s="43"/>
      <c r="T256" s="7"/>
      <c r="U256" s="7"/>
      <c r="V256" s="7"/>
    </row>
    <row r="257" spans="1:22" ht="30" hidden="1" customHeight="1" outlineLevel="2" x14ac:dyDescent="0.2">
      <c r="A257" s="97">
        <v>0</v>
      </c>
      <c r="B257" s="97">
        <v>2</v>
      </c>
      <c r="C257" s="97">
        <v>7</v>
      </c>
      <c r="D257" s="131">
        <v>3</v>
      </c>
      <c r="E257" s="100">
        <v>217</v>
      </c>
      <c r="F257" s="92" t="s">
        <v>324</v>
      </c>
      <c r="G257" s="109" t="s">
        <v>280</v>
      </c>
      <c r="H257" s="106"/>
      <c r="I257" s="106"/>
      <c r="J257" s="107"/>
      <c r="K257" s="35">
        <f>SUM(K258)</f>
        <v>5130</v>
      </c>
      <c r="L257" s="36">
        <f>SUM(L258)</f>
        <v>0.40540540540540543</v>
      </c>
      <c r="M257" s="36">
        <f>SUM(M258)</f>
        <v>2.2764047980223232E-3</v>
      </c>
      <c r="N257" s="37"/>
      <c r="O257" s="36"/>
      <c r="P257" s="38"/>
      <c r="Q257" s="36"/>
      <c r="R257" s="36"/>
      <c r="S257" s="36"/>
      <c r="T257" s="39"/>
      <c r="U257" s="39"/>
    </row>
    <row r="258" spans="1:22" ht="34.5" hidden="1" customHeight="1" outlineLevel="2" x14ac:dyDescent="0.2">
      <c r="A258" s="97">
        <v>1</v>
      </c>
      <c r="B258" s="97">
        <v>2</v>
      </c>
      <c r="C258" s="97">
        <v>7</v>
      </c>
      <c r="D258" s="131">
        <v>3</v>
      </c>
      <c r="E258" s="101">
        <v>218</v>
      </c>
      <c r="F258" s="93" t="s">
        <v>325</v>
      </c>
      <c r="G258" s="40" t="s">
        <v>270</v>
      </c>
      <c r="H258" s="41" t="s">
        <v>31</v>
      </c>
      <c r="I258" s="41">
        <v>285</v>
      </c>
      <c r="J258" s="42">
        <v>18</v>
      </c>
      <c r="K258" s="42">
        <f>J258*I258</f>
        <v>5130</v>
      </c>
      <c r="L258" s="43">
        <f>K258/K254</f>
        <v>0.40540540540540543</v>
      </c>
      <c r="M258" s="43">
        <f>K258/$K$5</f>
        <v>2.2764047980223232E-3</v>
      </c>
      <c r="N258" s="44"/>
      <c r="O258" s="43"/>
      <c r="P258" s="45"/>
      <c r="Q258" s="43"/>
      <c r="R258" s="43"/>
      <c r="S258" s="43"/>
      <c r="T258" s="7"/>
      <c r="U258" s="7"/>
      <c r="V258" s="7"/>
    </row>
    <row r="259" spans="1:22" ht="30" hidden="1" customHeight="1" outlineLevel="1" x14ac:dyDescent="0.2">
      <c r="A259" s="97">
        <v>0</v>
      </c>
      <c r="B259" s="97">
        <v>0</v>
      </c>
      <c r="C259" s="97">
        <v>8</v>
      </c>
      <c r="D259" s="131">
        <v>3</v>
      </c>
      <c r="E259" s="99">
        <v>219</v>
      </c>
      <c r="F259" s="91" t="s">
        <v>326</v>
      </c>
      <c r="G259" s="105" t="s">
        <v>327</v>
      </c>
      <c r="H259" s="106"/>
      <c r="I259" s="106"/>
      <c r="J259" s="107"/>
      <c r="K259" s="28">
        <f>+K260+K262</f>
        <v>10020.599999999999</v>
      </c>
      <c r="L259" s="29">
        <f>+L260+L262</f>
        <v>1</v>
      </c>
      <c r="M259" s="29">
        <f>+M260+M262</f>
        <v>4.4465773721369378E-3</v>
      </c>
      <c r="N259" s="30"/>
      <c r="O259" s="29"/>
      <c r="P259" s="31"/>
      <c r="Q259" s="29"/>
      <c r="R259" s="29"/>
      <c r="S259" s="29"/>
    </row>
    <row r="260" spans="1:22" ht="30" hidden="1" customHeight="1" outlineLevel="2" x14ac:dyDescent="0.2">
      <c r="A260" s="97">
        <v>0</v>
      </c>
      <c r="B260" s="97">
        <v>1</v>
      </c>
      <c r="C260" s="97">
        <v>8</v>
      </c>
      <c r="D260" s="131">
        <v>3</v>
      </c>
      <c r="E260" s="100">
        <v>220</v>
      </c>
      <c r="F260" s="92" t="s">
        <v>328</v>
      </c>
      <c r="G260" s="109" t="s">
        <v>277</v>
      </c>
      <c r="H260" s="106"/>
      <c r="I260" s="106"/>
      <c r="J260" s="107"/>
      <c r="K260" s="35">
        <f>SUM(K261)</f>
        <v>4890.5999999999995</v>
      </c>
      <c r="L260" s="36">
        <f>SUM(L261)</f>
        <v>0.48805460750853241</v>
      </c>
      <c r="M260" s="36">
        <f>SUM(M261)</f>
        <v>2.1701725741146149E-3</v>
      </c>
      <c r="N260" s="37"/>
      <c r="O260" s="36"/>
      <c r="P260" s="38"/>
      <c r="Q260" s="36"/>
      <c r="R260" s="36"/>
      <c r="S260" s="36"/>
      <c r="T260" s="39"/>
      <c r="U260" s="39"/>
    </row>
    <row r="261" spans="1:22" ht="30" hidden="1" customHeight="1" outlineLevel="2" x14ac:dyDescent="0.2">
      <c r="A261" s="97">
        <v>1</v>
      </c>
      <c r="B261" s="97">
        <v>1</v>
      </c>
      <c r="C261" s="97">
        <v>8</v>
      </c>
      <c r="D261" s="131">
        <v>3</v>
      </c>
      <c r="E261" s="101">
        <v>221</v>
      </c>
      <c r="F261" s="93" t="s">
        <v>329</v>
      </c>
      <c r="G261" s="40" t="s">
        <v>270</v>
      </c>
      <c r="H261" s="41" t="s">
        <v>31</v>
      </c>
      <c r="I261" s="41">
        <v>271.7</v>
      </c>
      <c r="J261" s="42">
        <v>18</v>
      </c>
      <c r="K261" s="42">
        <f>J261*I261</f>
        <v>4890.5999999999995</v>
      </c>
      <c r="L261" s="43">
        <f>K261/K259</f>
        <v>0.48805460750853241</v>
      </c>
      <c r="M261" s="43">
        <f>K261/$K$5</f>
        <v>2.1701725741146149E-3</v>
      </c>
      <c r="N261" s="44"/>
      <c r="O261" s="43"/>
      <c r="P261" s="45"/>
      <c r="Q261" s="43"/>
      <c r="R261" s="43"/>
      <c r="S261" s="43"/>
      <c r="T261" s="7"/>
      <c r="U261" s="7"/>
      <c r="V261" s="7"/>
    </row>
    <row r="262" spans="1:22" ht="30" hidden="1" customHeight="1" outlineLevel="2" x14ac:dyDescent="0.2">
      <c r="A262" s="97">
        <v>0</v>
      </c>
      <c r="B262" s="97">
        <v>2</v>
      </c>
      <c r="C262" s="97">
        <v>8</v>
      </c>
      <c r="D262" s="131">
        <v>3</v>
      </c>
      <c r="E262" s="100">
        <v>222</v>
      </c>
      <c r="F262" s="92" t="s">
        <v>330</v>
      </c>
      <c r="G262" s="109" t="s">
        <v>280</v>
      </c>
      <c r="H262" s="106"/>
      <c r="I262" s="106"/>
      <c r="J262" s="107"/>
      <c r="K262" s="35">
        <f>SUM(K263)</f>
        <v>5130</v>
      </c>
      <c r="L262" s="36">
        <f>SUM(L263)</f>
        <v>0.51194539249146764</v>
      </c>
      <c r="M262" s="36">
        <f>SUM(M263)</f>
        <v>2.2764047980223232E-3</v>
      </c>
      <c r="N262" s="37"/>
      <c r="O262" s="36"/>
      <c r="P262" s="38"/>
      <c r="Q262" s="36"/>
      <c r="R262" s="36"/>
      <c r="S262" s="36"/>
      <c r="T262" s="39"/>
      <c r="U262" s="39"/>
    </row>
    <row r="263" spans="1:22" ht="34.5" hidden="1" customHeight="1" outlineLevel="2" x14ac:dyDescent="0.2">
      <c r="A263" s="97">
        <v>1</v>
      </c>
      <c r="B263" s="97">
        <v>2</v>
      </c>
      <c r="C263" s="97">
        <v>8</v>
      </c>
      <c r="D263" s="131">
        <v>3</v>
      </c>
      <c r="E263" s="101">
        <v>223</v>
      </c>
      <c r="F263" s="93" t="s">
        <v>331</v>
      </c>
      <c r="G263" s="40" t="s">
        <v>270</v>
      </c>
      <c r="H263" s="41" t="s">
        <v>31</v>
      </c>
      <c r="I263" s="41">
        <v>285</v>
      </c>
      <c r="J263" s="42">
        <v>18</v>
      </c>
      <c r="K263" s="42">
        <f>J263*I263</f>
        <v>5130</v>
      </c>
      <c r="L263" s="43">
        <f>K263/K259</f>
        <v>0.51194539249146764</v>
      </c>
      <c r="M263" s="43">
        <f>K263/$K$5</f>
        <v>2.2764047980223232E-3</v>
      </c>
      <c r="N263" s="44"/>
      <c r="O263" s="43"/>
      <c r="P263" s="45"/>
      <c r="Q263" s="43"/>
      <c r="R263" s="43"/>
      <c r="S263" s="43"/>
      <c r="T263" s="7"/>
      <c r="U263" s="7"/>
      <c r="V263" s="7"/>
    </row>
    <row r="264" spans="1:22" ht="30" hidden="1" customHeight="1" outlineLevel="1" x14ac:dyDescent="0.2">
      <c r="A264" s="97">
        <v>0</v>
      </c>
      <c r="B264" s="97">
        <v>0</v>
      </c>
      <c r="C264" s="97">
        <v>9</v>
      </c>
      <c r="D264" s="131">
        <v>3</v>
      </c>
      <c r="E264" s="99">
        <v>224</v>
      </c>
      <c r="F264" s="91" t="s">
        <v>332</v>
      </c>
      <c r="G264" s="105" t="s">
        <v>333</v>
      </c>
      <c r="H264" s="106"/>
      <c r="I264" s="106"/>
      <c r="J264" s="107"/>
      <c r="K264" s="28">
        <f>+K265+K267</f>
        <v>8991</v>
      </c>
      <c r="L264" s="29">
        <f>+L265+L267</f>
        <v>1</v>
      </c>
      <c r="M264" s="29">
        <f>+M265+M267</f>
        <v>3.9896989354812297E-3</v>
      </c>
      <c r="N264" s="30"/>
      <c r="O264" s="29"/>
      <c r="P264" s="31"/>
      <c r="Q264" s="29"/>
      <c r="R264" s="29"/>
      <c r="S264" s="29"/>
    </row>
    <row r="265" spans="1:22" ht="30" hidden="1" customHeight="1" outlineLevel="2" x14ac:dyDescent="0.2">
      <c r="A265" s="97">
        <v>0</v>
      </c>
      <c r="B265" s="97">
        <v>1</v>
      </c>
      <c r="C265" s="97">
        <v>9</v>
      </c>
      <c r="D265" s="131">
        <v>3</v>
      </c>
      <c r="E265" s="100">
        <v>225</v>
      </c>
      <c r="F265" s="92" t="s">
        <v>334</v>
      </c>
      <c r="G265" s="109" t="s">
        <v>277</v>
      </c>
      <c r="H265" s="106"/>
      <c r="I265" s="106"/>
      <c r="J265" s="107"/>
      <c r="K265" s="35">
        <f>SUM(K266)</f>
        <v>3861</v>
      </c>
      <c r="L265" s="36">
        <f>SUM(L266)</f>
        <v>0.42942942942942941</v>
      </c>
      <c r="M265" s="36">
        <f>SUM(M266)</f>
        <v>1.7132941374589066E-3</v>
      </c>
      <c r="N265" s="37"/>
      <c r="O265" s="36"/>
      <c r="P265" s="38"/>
      <c r="Q265" s="36"/>
      <c r="R265" s="36"/>
      <c r="S265" s="36"/>
      <c r="T265" s="39"/>
      <c r="U265" s="39"/>
    </row>
    <row r="266" spans="1:22" ht="30" hidden="1" customHeight="1" outlineLevel="2" x14ac:dyDescent="0.2">
      <c r="A266" s="97">
        <v>1</v>
      </c>
      <c r="B266" s="97">
        <v>1</v>
      </c>
      <c r="C266" s="97">
        <v>9</v>
      </c>
      <c r="D266" s="131">
        <v>3</v>
      </c>
      <c r="E266" s="101">
        <v>226</v>
      </c>
      <c r="F266" s="93" t="s">
        <v>335</v>
      </c>
      <c r="G266" s="40" t="s">
        <v>270</v>
      </c>
      <c r="H266" s="41" t="s">
        <v>31</v>
      </c>
      <c r="I266" s="41">
        <v>214.5</v>
      </c>
      <c r="J266" s="42">
        <v>18</v>
      </c>
      <c r="K266" s="42">
        <f>J266*I266</f>
        <v>3861</v>
      </c>
      <c r="L266" s="43">
        <f>K266/K264</f>
        <v>0.42942942942942941</v>
      </c>
      <c r="M266" s="43">
        <f>K266/$K$5</f>
        <v>1.7132941374589066E-3</v>
      </c>
      <c r="N266" s="44"/>
      <c r="O266" s="43"/>
      <c r="P266" s="45"/>
      <c r="Q266" s="43"/>
      <c r="R266" s="43"/>
      <c r="S266" s="43"/>
      <c r="T266" s="7"/>
      <c r="U266" s="7"/>
      <c r="V266" s="7"/>
    </row>
    <row r="267" spans="1:22" ht="30" hidden="1" customHeight="1" outlineLevel="2" x14ac:dyDescent="0.2">
      <c r="A267" s="97">
        <v>0</v>
      </c>
      <c r="B267" s="97">
        <v>2</v>
      </c>
      <c r="C267" s="97">
        <v>9</v>
      </c>
      <c r="D267" s="131">
        <v>3</v>
      </c>
      <c r="E267" s="100">
        <v>227</v>
      </c>
      <c r="F267" s="92" t="s">
        <v>336</v>
      </c>
      <c r="G267" s="109" t="s">
        <v>280</v>
      </c>
      <c r="H267" s="106"/>
      <c r="I267" s="106"/>
      <c r="J267" s="107"/>
      <c r="K267" s="35">
        <f>SUM(K268)</f>
        <v>5130</v>
      </c>
      <c r="L267" s="36">
        <f>SUM(L268)</f>
        <v>0.57057057057057059</v>
      </c>
      <c r="M267" s="36">
        <f>SUM(M268)</f>
        <v>2.2764047980223232E-3</v>
      </c>
      <c r="N267" s="37"/>
      <c r="O267" s="36"/>
      <c r="P267" s="38"/>
      <c r="Q267" s="36"/>
      <c r="R267" s="36"/>
      <c r="S267" s="36"/>
      <c r="T267" s="39"/>
      <c r="U267" s="39"/>
    </row>
    <row r="268" spans="1:22" ht="34.5" hidden="1" customHeight="1" outlineLevel="2" x14ac:dyDescent="0.2">
      <c r="A268" s="97">
        <v>1</v>
      </c>
      <c r="B268" s="97">
        <v>2</v>
      </c>
      <c r="C268" s="97">
        <v>9</v>
      </c>
      <c r="D268" s="131">
        <v>3</v>
      </c>
      <c r="E268" s="101">
        <v>228</v>
      </c>
      <c r="F268" s="93" t="s">
        <v>337</v>
      </c>
      <c r="G268" s="40" t="s">
        <v>270</v>
      </c>
      <c r="H268" s="41" t="s">
        <v>31</v>
      </c>
      <c r="I268" s="41">
        <v>285</v>
      </c>
      <c r="J268" s="42">
        <v>18</v>
      </c>
      <c r="K268" s="42">
        <f>J268*I268</f>
        <v>5130</v>
      </c>
      <c r="L268" s="43">
        <f>K268/K264</f>
        <v>0.57057057057057059</v>
      </c>
      <c r="M268" s="43">
        <f>K268/$K$5</f>
        <v>2.2764047980223232E-3</v>
      </c>
      <c r="N268" s="44"/>
      <c r="O268" s="43"/>
      <c r="P268" s="45"/>
      <c r="Q268" s="43"/>
      <c r="R268" s="43"/>
      <c r="S268" s="43"/>
      <c r="T268" s="7"/>
      <c r="U268" s="7"/>
      <c r="V268" s="7"/>
    </row>
    <row r="269" spans="1:22" ht="30" hidden="1" customHeight="1" outlineLevel="1" x14ac:dyDescent="0.2">
      <c r="A269" s="97">
        <v>0</v>
      </c>
      <c r="B269" s="97">
        <v>0</v>
      </c>
      <c r="C269" s="97">
        <v>10</v>
      </c>
      <c r="D269" s="131">
        <v>3</v>
      </c>
      <c r="E269" s="99">
        <v>229</v>
      </c>
      <c r="F269" s="91" t="s">
        <v>338</v>
      </c>
      <c r="G269" s="105" t="s">
        <v>339</v>
      </c>
      <c r="H269" s="106"/>
      <c r="I269" s="106"/>
      <c r="J269" s="107"/>
      <c r="K269" s="28">
        <f>+K270+K272</f>
        <v>6516</v>
      </c>
      <c r="L269" s="29">
        <f>+L270+L272</f>
        <v>1</v>
      </c>
      <c r="M269" s="29">
        <f>+M270+M272</f>
        <v>2.8914334627511617E-3</v>
      </c>
      <c r="N269" s="30"/>
      <c r="O269" s="29"/>
      <c r="P269" s="31"/>
      <c r="Q269" s="29"/>
      <c r="R269" s="29"/>
      <c r="S269" s="29"/>
    </row>
    <row r="270" spans="1:22" ht="30" hidden="1" customHeight="1" outlineLevel="2" x14ac:dyDescent="0.2">
      <c r="A270" s="97">
        <v>0</v>
      </c>
      <c r="B270" s="97">
        <v>1</v>
      </c>
      <c r="C270" s="97">
        <v>10</v>
      </c>
      <c r="D270" s="131">
        <v>3</v>
      </c>
      <c r="E270" s="100">
        <v>230</v>
      </c>
      <c r="F270" s="92" t="s">
        <v>340</v>
      </c>
      <c r="G270" s="109" t="s">
        <v>277</v>
      </c>
      <c r="H270" s="106"/>
      <c r="I270" s="106"/>
      <c r="J270" s="107"/>
      <c r="K270" s="35">
        <f>SUM(K271)</f>
        <v>1386</v>
      </c>
      <c r="L270" s="36">
        <f>SUM(L271)</f>
        <v>0.212707182320442</v>
      </c>
      <c r="M270" s="36">
        <f>SUM(M271)</f>
        <v>6.1502866472883826E-4</v>
      </c>
      <c r="N270" s="37"/>
      <c r="O270" s="36"/>
      <c r="P270" s="38"/>
      <c r="Q270" s="36"/>
      <c r="R270" s="36"/>
      <c r="S270" s="36"/>
      <c r="T270" s="39"/>
      <c r="U270" s="39"/>
    </row>
    <row r="271" spans="1:22" ht="30" hidden="1" customHeight="1" outlineLevel="2" x14ac:dyDescent="0.2">
      <c r="A271" s="97">
        <v>1</v>
      </c>
      <c r="B271" s="97">
        <v>1</v>
      </c>
      <c r="C271" s="97">
        <v>10</v>
      </c>
      <c r="D271" s="131">
        <v>3</v>
      </c>
      <c r="E271" s="101">
        <v>231</v>
      </c>
      <c r="F271" s="93" t="s">
        <v>341</v>
      </c>
      <c r="G271" s="40" t="s">
        <v>270</v>
      </c>
      <c r="H271" s="41" t="s">
        <v>31</v>
      </c>
      <c r="I271" s="41">
        <v>77</v>
      </c>
      <c r="J271" s="42">
        <v>18</v>
      </c>
      <c r="K271" s="42">
        <f>J271*I271</f>
        <v>1386</v>
      </c>
      <c r="L271" s="43">
        <f>K271/K269</f>
        <v>0.212707182320442</v>
      </c>
      <c r="M271" s="43">
        <f>K271/$K$5</f>
        <v>6.1502866472883826E-4</v>
      </c>
      <c r="N271" s="44"/>
      <c r="O271" s="43"/>
      <c r="P271" s="45"/>
      <c r="Q271" s="43"/>
      <c r="R271" s="43"/>
      <c r="S271" s="43"/>
      <c r="T271" s="7"/>
      <c r="U271" s="7"/>
      <c r="V271" s="7"/>
    </row>
    <row r="272" spans="1:22" ht="30" hidden="1" customHeight="1" outlineLevel="2" x14ac:dyDescent="0.2">
      <c r="A272" s="97">
        <v>0</v>
      </c>
      <c r="B272" s="97">
        <v>2</v>
      </c>
      <c r="C272" s="97">
        <v>10</v>
      </c>
      <c r="D272" s="131">
        <v>3</v>
      </c>
      <c r="E272" s="100">
        <v>232</v>
      </c>
      <c r="F272" s="92" t="s">
        <v>342</v>
      </c>
      <c r="G272" s="109" t="s">
        <v>280</v>
      </c>
      <c r="H272" s="106"/>
      <c r="I272" s="106"/>
      <c r="J272" s="107"/>
      <c r="K272" s="35">
        <f>SUM(K273)</f>
        <v>5130</v>
      </c>
      <c r="L272" s="36">
        <f>SUM(L273)</f>
        <v>0.78729281767955805</v>
      </c>
      <c r="M272" s="36">
        <f>SUM(M273)</f>
        <v>2.2764047980223232E-3</v>
      </c>
      <c r="N272" s="37"/>
      <c r="O272" s="36"/>
      <c r="P272" s="38"/>
      <c r="Q272" s="36"/>
      <c r="R272" s="36"/>
      <c r="S272" s="36"/>
      <c r="T272" s="39"/>
      <c r="U272" s="39"/>
    </row>
    <row r="273" spans="1:22" ht="34.5" hidden="1" customHeight="1" outlineLevel="2" x14ac:dyDescent="0.2">
      <c r="A273" s="97">
        <v>1</v>
      </c>
      <c r="B273" s="97">
        <v>2</v>
      </c>
      <c r="C273" s="97">
        <v>10</v>
      </c>
      <c r="D273" s="131">
        <v>3</v>
      </c>
      <c r="E273" s="101">
        <v>233</v>
      </c>
      <c r="F273" s="93" t="s">
        <v>343</v>
      </c>
      <c r="G273" s="40" t="s">
        <v>270</v>
      </c>
      <c r="H273" s="41" t="s">
        <v>31</v>
      </c>
      <c r="I273" s="41">
        <v>285</v>
      </c>
      <c r="J273" s="42">
        <v>18</v>
      </c>
      <c r="K273" s="42">
        <f>J273*I273</f>
        <v>5130</v>
      </c>
      <c r="L273" s="43">
        <f>K273/K269</f>
        <v>0.78729281767955805</v>
      </c>
      <c r="M273" s="43">
        <f>K273/$K$5</f>
        <v>2.2764047980223232E-3</v>
      </c>
      <c r="N273" s="44"/>
      <c r="O273" s="43"/>
      <c r="P273" s="45"/>
      <c r="Q273" s="43"/>
      <c r="R273" s="43"/>
      <c r="S273" s="43"/>
      <c r="T273" s="7"/>
      <c r="U273" s="7"/>
      <c r="V273" s="7"/>
    </row>
    <row r="274" spans="1:22" ht="30" hidden="1" customHeight="1" outlineLevel="1" x14ac:dyDescent="0.2">
      <c r="A274" s="97">
        <v>0</v>
      </c>
      <c r="B274" s="97">
        <v>0</v>
      </c>
      <c r="C274" s="97">
        <v>11</v>
      </c>
      <c r="D274" s="131">
        <v>3</v>
      </c>
      <c r="E274" s="99">
        <v>234</v>
      </c>
      <c r="F274" s="91" t="s">
        <v>344</v>
      </c>
      <c r="G274" s="105" t="s">
        <v>345</v>
      </c>
      <c r="H274" s="106"/>
      <c r="I274" s="106"/>
      <c r="J274" s="107"/>
      <c r="K274" s="28">
        <f>K275+K277+K279</f>
        <v>30537</v>
      </c>
      <c r="L274" s="29">
        <f>L275+L277+L279</f>
        <v>1</v>
      </c>
      <c r="M274" s="29">
        <f>M275+M277+M279</f>
        <v>1.3550599087174988E-2</v>
      </c>
      <c r="N274" s="30"/>
      <c r="O274" s="29"/>
      <c r="P274" s="31"/>
      <c r="Q274" s="29"/>
      <c r="R274" s="29"/>
      <c r="S274" s="29"/>
    </row>
    <row r="275" spans="1:22" ht="30" hidden="1" customHeight="1" outlineLevel="2" x14ac:dyDescent="0.2">
      <c r="A275" s="97">
        <v>0</v>
      </c>
      <c r="B275" s="97">
        <v>1</v>
      </c>
      <c r="C275" s="97">
        <v>11</v>
      </c>
      <c r="D275" s="131">
        <v>3</v>
      </c>
      <c r="E275" s="100">
        <v>235</v>
      </c>
      <c r="F275" s="92" t="s">
        <v>346</v>
      </c>
      <c r="G275" s="109" t="s">
        <v>274</v>
      </c>
      <c r="H275" s="106"/>
      <c r="I275" s="106"/>
      <c r="J275" s="107"/>
      <c r="K275" s="35">
        <f>SUM(K276)</f>
        <v>4617</v>
      </c>
      <c r="L275" s="36">
        <f>SUM(L276)</f>
        <v>0.15119363395225463</v>
      </c>
      <c r="M275" s="36">
        <f>SUM(M276)</f>
        <v>2.0487643182200911E-3</v>
      </c>
      <c r="N275" s="37"/>
      <c r="O275" s="36"/>
      <c r="P275" s="38"/>
      <c r="Q275" s="36"/>
      <c r="R275" s="36"/>
      <c r="S275" s="36"/>
      <c r="T275" s="39"/>
      <c r="U275" s="39"/>
    </row>
    <row r="276" spans="1:22" ht="30" hidden="1" customHeight="1" outlineLevel="2" x14ac:dyDescent="0.2">
      <c r="A276" s="97">
        <v>1</v>
      </c>
      <c r="B276" s="97">
        <v>1</v>
      </c>
      <c r="C276" s="97">
        <v>11</v>
      </c>
      <c r="D276" s="131">
        <v>3</v>
      </c>
      <c r="E276" s="101">
        <v>236</v>
      </c>
      <c r="F276" s="93" t="s">
        <v>347</v>
      </c>
      <c r="G276" s="40" t="s">
        <v>270</v>
      </c>
      <c r="H276" s="41" t="s">
        <v>31</v>
      </c>
      <c r="I276" s="41">
        <v>256.5</v>
      </c>
      <c r="J276" s="42">
        <v>18</v>
      </c>
      <c r="K276" s="42">
        <f>J276*I276</f>
        <v>4617</v>
      </c>
      <c r="L276" s="43">
        <f>K276/K274</f>
        <v>0.15119363395225463</v>
      </c>
      <c r="M276" s="43">
        <f>K276/$K$5</f>
        <v>2.0487643182200911E-3</v>
      </c>
      <c r="N276" s="44"/>
      <c r="O276" s="43"/>
      <c r="P276" s="45"/>
      <c r="Q276" s="43"/>
      <c r="R276" s="43"/>
      <c r="S276" s="43"/>
    </row>
    <row r="277" spans="1:22" ht="30" hidden="1" customHeight="1" outlineLevel="2" x14ac:dyDescent="0.2">
      <c r="A277" s="97">
        <v>0</v>
      </c>
      <c r="B277" s="97">
        <v>2</v>
      </c>
      <c r="C277" s="97">
        <v>11</v>
      </c>
      <c r="D277" s="131">
        <v>3</v>
      </c>
      <c r="E277" s="100">
        <v>237</v>
      </c>
      <c r="F277" s="92" t="s">
        <v>348</v>
      </c>
      <c r="G277" s="109" t="s">
        <v>277</v>
      </c>
      <c r="H277" s="106"/>
      <c r="I277" s="106"/>
      <c r="J277" s="107"/>
      <c r="K277" s="35">
        <f>SUM(K278)</f>
        <v>20790</v>
      </c>
      <c r="L277" s="36">
        <f>SUM(L278)</f>
        <v>0.68081343943412909</v>
      </c>
      <c r="M277" s="36">
        <f>SUM(M278)</f>
        <v>9.2254299709325742E-3</v>
      </c>
      <c r="N277" s="37"/>
      <c r="O277" s="36"/>
      <c r="P277" s="38"/>
      <c r="Q277" s="36"/>
      <c r="R277" s="36"/>
      <c r="S277" s="36"/>
      <c r="T277" s="39"/>
      <c r="U277" s="39"/>
    </row>
    <row r="278" spans="1:22" ht="30" hidden="1" customHeight="1" outlineLevel="2" x14ac:dyDescent="0.2">
      <c r="A278" s="97">
        <v>1</v>
      </c>
      <c r="B278" s="97">
        <v>2</v>
      </c>
      <c r="C278" s="97">
        <v>11</v>
      </c>
      <c r="D278" s="131">
        <v>3</v>
      </c>
      <c r="E278" s="101">
        <v>238</v>
      </c>
      <c r="F278" s="93" t="s">
        <v>349</v>
      </c>
      <c r="G278" s="40" t="s">
        <v>270</v>
      </c>
      <c r="H278" s="41" t="s">
        <v>31</v>
      </c>
      <c r="I278" s="41">
        <v>1155</v>
      </c>
      <c r="J278" s="42">
        <v>18</v>
      </c>
      <c r="K278" s="42">
        <f>J278*I278</f>
        <v>20790</v>
      </c>
      <c r="L278" s="43">
        <f>K278/K274</f>
        <v>0.68081343943412909</v>
      </c>
      <c r="M278" s="43">
        <f>K278/$K$5</f>
        <v>9.2254299709325742E-3</v>
      </c>
      <c r="N278" s="44"/>
      <c r="O278" s="43"/>
      <c r="P278" s="45"/>
      <c r="Q278" s="43"/>
      <c r="R278" s="43"/>
      <c r="S278" s="43"/>
    </row>
    <row r="279" spans="1:22" ht="30" hidden="1" customHeight="1" outlineLevel="2" x14ac:dyDescent="0.2">
      <c r="A279" s="97">
        <v>0</v>
      </c>
      <c r="B279" s="97">
        <v>3</v>
      </c>
      <c r="C279" s="97">
        <v>11</v>
      </c>
      <c r="D279" s="131">
        <v>3</v>
      </c>
      <c r="E279" s="100">
        <v>239</v>
      </c>
      <c r="F279" s="92" t="s">
        <v>350</v>
      </c>
      <c r="G279" s="109" t="s">
        <v>280</v>
      </c>
      <c r="H279" s="106"/>
      <c r="I279" s="106"/>
      <c r="J279" s="107"/>
      <c r="K279" s="35">
        <f>SUM(K280)</f>
        <v>5130</v>
      </c>
      <c r="L279" s="36">
        <f>SUM(L280)</f>
        <v>0.16799292661361626</v>
      </c>
      <c r="M279" s="36">
        <f>SUM(M280)</f>
        <v>2.2764047980223232E-3</v>
      </c>
      <c r="N279" s="37"/>
      <c r="O279" s="36"/>
      <c r="P279" s="38"/>
      <c r="Q279" s="36"/>
      <c r="R279" s="36"/>
      <c r="S279" s="36"/>
      <c r="T279" s="39"/>
      <c r="U279" s="39"/>
    </row>
    <row r="280" spans="1:22" ht="34.5" hidden="1" customHeight="1" outlineLevel="2" x14ac:dyDescent="0.2">
      <c r="A280" s="97">
        <v>1</v>
      </c>
      <c r="B280" s="97">
        <v>3</v>
      </c>
      <c r="C280" s="97">
        <v>11</v>
      </c>
      <c r="D280" s="131">
        <v>3</v>
      </c>
      <c r="E280" s="101">
        <v>240</v>
      </c>
      <c r="F280" s="93" t="s">
        <v>351</v>
      </c>
      <c r="G280" s="40" t="s">
        <v>270</v>
      </c>
      <c r="H280" s="41" t="s">
        <v>31</v>
      </c>
      <c r="I280" s="41">
        <v>285</v>
      </c>
      <c r="J280" s="42">
        <v>18</v>
      </c>
      <c r="K280" s="42">
        <f>J280*I280</f>
        <v>5130</v>
      </c>
      <c r="L280" s="43">
        <f>K280/K274</f>
        <v>0.16799292661361626</v>
      </c>
      <c r="M280" s="43">
        <f>K280/$K$5</f>
        <v>2.2764047980223232E-3</v>
      </c>
      <c r="N280" s="44"/>
      <c r="O280" s="43"/>
      <c r="P280" s="45"/>
      <c r="Q280" s="43"/>
      <c r="R280" s="43"/>
      <c r="S280" s="43"/>
    </row>
    <row r="281" spans="1:22" ht="66" customHeight="1" collapsed="1" x14ac:dyDescent="0.2">
      <c r="A281" s="97">
        <v>0</v>
      </c>
      <c r="B281" s="97">
        <v>0</v>
      </c>
      <c r="C281" s="97">
        <v>0</v>
      </c>
      <c r="D281" s="131">
        <v>4</v>
      </c>
      <c r="E281" s="98">
        <v>241</v>
      </c>
      <c r="F281" s="90">
        <v>4</v>
      </c>
      <c r="G281" s="20" t="s">
        <v>352</v>
      </c>
      <c r="H281" s="21" t="s">
        <v>31</v>
      </c>
      <c r="I281" s="22">
        <v>47813</v>
      </c>
      <c r="J281" s="23">
        <v>28</v>
      </c>
      <c r="K281" s="24">
        <f>K282+K291+K300+K305+K314+K323+K332+K341+K346+K355+K364</f>
        <v>1338764</v>
      </c>
      <c r="L281" s="25" t="s">
        <v>27</v>
      </c>
      <c r="M281" s="26">
        <f>M282+M291+M300+M305+M314+M323+M332+M341+M346+M355+M364</f>
        <v>0.59406799084201922</v>
      </c>
      <c r="N281" s="26"/>
      <c r="O281" s="26"/>
      <c r="P281" s="27"/>
      <c r="Q281" s="26"/>
      <c r="R281" s="26"/>
      <c r="S281" s="26"/>
    </row>
    <row r="282" spans="1:22" ht="30" hidden="1" customHeight="1" outlineLevel="1" x14ac:dyDescent="0.2">
      <c r="A282" s="97">
        <v>0</v>
      </c>
      <c r="B282" s="97">
        <v>0</v>
      </c>
      <c r="C282" s="97">
        <v>1</v>
      </c>
      <c r="D282" s="131">
        <v>4</v>
      </c>
      <c r="E282" s="99">
        <v>242</v>
      </c>
      <c r="F282" s="91" t="s">
        <v>353</v>
      </c>
      <c r="G282" s="105" t="s">
        <v>354</v>
      </c>
      <c r="H282" s="106"/>
      <c r="I282" s="106"/>
      <c r="J282" s="107"/>
      <c r="K282" s="28">
        <f>K283+K285+K287+K289</f>
        <v>281554</v>
      </c>
      <c r="L282" s="29">
        <f>L283+L285+L287+L289</f>
        <v>1</v>
      </c>
      <c r="M282" s="29">
        <f>M283+M285+M287+M289</f>
        <v>0.12493779269052187</v>
      </c>
      <c r="N282" s="30"/>
      <c r="O282" s="29"/>
      <c r="P282" s="31"/>
      <c r="Q282" s="29"/>
      <c r="R282" s="29"/>
      <c r="S282" s="29"/>
    </row>
    <row r="283" spans="1:22" ht="30" hidden="1" customHeight="1" outlineLevel="2" x14ac:dyDescent="0.2">
      <c r="A283" s="97">
        <v>0</v>
      </c>
      <c r="B283" s="97">
        <v>1</v>
      </c>
      <c r="C283" s="97">
        <v>1</v>
      </c>
      <c r="D283" s="131">
        <v>4</v>
      </c>
      <c r="E283" s="100">
        <v>243</v>
      </c>
      <c r="F283" s="92" t="s">
        <v>355</v>
      </c>
      <c r="G283" s="109" t="s">
        <v>356</v>
      </c>
      <c r="H283" s="106"/>
      <c r="I283" s="106"/>
      <c r="J283" s="107"/>
      <c r="K283" s="35">
        <f>SUM(K284)</f>
        <v>21420</v>
      </c>
      <c r="L283" s="36">
        <f>SUM(L284)</f>
        <v>7.6077768385460695E-2</v>
      </c>
      <c r="M283" s="36">
        <f>SUM(M284)</f>
        <v>9.5049884549002275E-3</v>
      </c>
      <c r="N283" s="37"/>
      <c r="O283" s="36"/>
      <c r="P283" s="38"/>
      <c r="Q283" s="36"/>
      <c r="R283" s="36"/>
      <c r="S283" s="36"/>
      <c r="T283" s="39"/>
      <c r="U283" s="39"/>
    </row>
    <row r="284" spans="1:22" ht="54.75" hidden="1" customHeight="1" outlineLevel="2" x14ac:dyDescent="0.2">
      <c r="A284" s="97">
        <v>1</v>
      </c>
      <c r="B284" s="97">
        <v>1</v>
      </c>
      <c r="C284" s="97">
        <v>1</v>
      </c>
      <c r="D284" s="131">
        <v>4</v>
      </c>
      <c r="E284" s="101">
        <v>244</v>
      </c>
      <c r="F284" s="93" t="s">
        <v>357</v>
      </c>
      <c r="G284" s="52" t="s">
        <v>352</v>
      </c>
      <c r="H284" s="41" t="s">
        <v>31</v>
      </c>
      <c r="I284" s="41">
        <v>765</v>
      </c>
      <c r="J284" s="42">
        <v>28</v>
      </c>
      <c r="K284" s="42">
        <f>J284*I284</f>
        <v>21420</v>
      </c>
      <c r="L284" s="43">
        <f>K284/K282</f>
        <v>7.6077768385460695E-2</v>
      </c>
      <c r="M284" s="43">
        <f>K284/$K$5</f>
        <v>9.5049884549002275E-3</v>
      </c>
      <c r="N284" s="44"/>
      <c r="O284" s="43"/>
      <c r="P284" s="45"/>
      <c r="Q284" s="43"/>
      <c r="R284" s="43"/>
      <c r="S284" s="43"/>
      <c r="T284" s="7"/>
      <c r="U284" s="7"/>
      <c r="V284" s="7"/>
    </row>
    <row r="285" spans="1:22" ht="33" hidden="1" customHeight="1" outlineLevel="2" x14ac:dyDescent="0.2">
      <c r="A285" s="97">
        <v>0</v>
      </c>
      <c r="B285" s="97">
        <v>2</v>
      </c>
      <c r="C285" s="97">
        <v>1</v>
      </c>
      <c r="D285" s="131">
        <v>4</v>
      </c>
      <c r="E285" s="100">
        <v>245</v>
      </c>
      <c r="F285" s="92" t="s">
        <v>358</v>
      </c>
      <c r="G285" s="110" t="s">
        <v>359</v>
      </c>
      <c r="H285" s="106"/>
      <c r="I285" s="106"/>
      <c r="J285" s="107"/>
      <c r="K285" s="35">
        <f>SUM(K286)</f>
        <v>6426</v>
      </c>
      <c r="L285" s="36">
        <f>SUM(L286)</f>
        <v>2.2823330515638209E-2</v>
      </c>
      <c r="M285" s="36">
        <f>SUM(M286)</f>
        <v>2.8514965364700683E-3</v>
      </c>
      <c r="N285" s="37"/>
      <c r="O285" s="36"/>
      <c r="P285" s="38"/>
      <c r="Q285" s="36"/>
      <c r="R285" s="36"/>
      <c r="S285" s="36"/>
      <c r="T285" s="39"/>
      <c r="U285" s="39"/>
    </row>
    <row r="286" spans="1:22" ht="54.75" hidden="1" customHeight="1" outlineLevel="2" x14ac:dyDescent="0.2">
      <c r="A286" s="97">
        <v>1</v>
      </c>
      <c r="B286" s="97">
        <v>2</v>
      </c>
      <c r="C286" s="97">
        <v>1</v>
      </c>
      <c r="D286" s="131">
        <v>4</v>
      </c>
      <c r="E286" s="101">
        <v>246</v>
      </c>
      <c r="F286" s="93" t="s">
        <v>360</v>
      </c>
      <c r="G286" s="40" t="s">
        <v>352</v>
      </c>
      <c r="H286" s="41" t="s">
        <v>31</v>
      </c>
      <c r="I286" s="41">
        <v>229.5</v>
      </c>
      <c r="J286" s="42">
        <v>28</v>
      </c>
      <c r="K286" s="42">
        <f>J286*I286</f>
        <v>6426</v>
      </c>
      <c r="L286" s="43">
        <f>K286/K282</f>
        <v>2.2823330515638209E-2</v>
      </c>
      <c r="M286" s="43">
        <f>K286/$K$5</f>
        <v>2.8514965364700683E-3</v>
      </c>
      <c r="N286" s="44"/>
      <c r="O286" s="43"/>
      <c r="P286" s="45"/>
      <c r="Q286" s="43"/>
      <c r="R286" s="43"/>
      <c r="S286" s="43"/>
      <c r="T286" s="7"/>
      <c r="U286" s="7"/>
      <c r="V286" s="7"/>
    </row>
    <row r="287" spans="1:22" ht="30" hidden="1" customHeight="1" outlineLevel="2" x14ac:dyDescent="0.2">
      <c r="A287" s="97">
        <v>0</v>
      </c>
      <c r="B287" s="97">
        <v>3</v>
      </c>
      <c r="C287" s="97">
        <v>1</v>
      </c>
      <c r="D287" s="131">
        <v>4</v>
      </c>
      <c r="E287" s="100">
        <v>247</v>
      </c>
      <c r="F287" s="92" t="s">
        <v>361</v>
      </c>
      <c r="G287" s="109" t="s">
        <v>362</v>
      </c>
      <c r="H287" s="106"/>
      <c r="I287" s="106"/>
      <c r="J287" s="107"/>
      <c r="K287" s="35">
        <f>SUM(K288)</f>
        <v>226576</v>
      </c>
      <c r="L287" s="36">
        <f>SUM(L288)</f>
        <v>0.80473372781065089</v>
      </c>
      <c r="M287" s="36">
        <f>SUM(M288)</f>
        <v>0.10054165565627796</v>
      </c>
      <c r="N287" s="37"/>
      <c r="O287" s="36"/>
      <c r="P287" s="38"/>
      <c r="Q287" s="36"/>
      <c r="R287" s="36"/>
      <c r="S287" s="36"/>
      <c r="T287" s="39"/>
      <c r="U287" s="39"/>
    </row>
    <row r="288" spans="1:22" ht="54.75" hidden="1" customHeight="1" outlineLevel="2" x14ac:dyDescent="0.2">
      <c r="A288" s="97">
        <v>1</v>
      </c>
      <c r="B288" s="97">
        <v>3</v>
      </c>
      <c r="C288" s="97">
        <v>1</v>
      </c>
      <c r="D288" s="131">
        <v>4</v>
      </c>
      <c r="E288" s="101">
        <v>248</v>
      </c>
      <c r="F288" s="93" t="s">
        <v>363</v>
      </c>
      <c r="G288" s="40" t="s">
        <v>352</v>
      </c>
      <c r="H288" s="41" t="s">
        <v>31</v>
      </c>
      <c r="I288" s="41">
        <v>8092</v>
      </c>
      <c r="J288" s="42">
        <v>28</v>
      </c>
      <c r="K288" s="42">
        <f>J288*I288</f>
        <v>226576</v>
      </c>
      <c r="L288" s="43">
        <f>K288/K282</f>
        <v>0.80473372781065089</v>
      </c>
      <c r="M288" s="43">
        <f>K288/$K$5</f>
        <v>0.10054165565627796</v>
      </c>
      <c r="N288" s="44"/>
      <c r="O288" s="43"/>
      <c r="P288" s="45"/>
      <c r="Q288" s="43"/>
      <c r="R288" s="43"/>
      <c r="S288" s="43"/>
      <c r="T288" s="7"/>
      <c r="U288" s="7"/>
      <c r="V288" s="7"/>
    </row>
    <row r="289" spans="1:22" ht="30" hidden="1" customHeight="1" outlineLevel="2" x14ac:dyDescent="0.2">
      <c r="A289" s="97">
        <v>0</v>
      </c>
      <c r="B289" s="97">
        <v>4</v>
      </c>
      <c r="C289" s="97">
        <v>1</v>
      </c>
      <c r="D289" s="131">
        <v>4</v>
      </c>
      <c r="E289" s="100">
        <v>249</v>
      </c>
      <c r="F289" s="92" t="s">
        <v>364</v>
      </c>
      <c r="G289" s="109" t="s">
        <v>365</v>
      </c>
      <c r="H289" s="106"/>
      <c r="I289" s="106"/>
      <c r="J289" s="107"/>
      <c r="K289" s="35">
        <f>SUM(K290)</f>
        <v>27132</v>
      </c>
      <c r="L289" s="36">
        <f>SUM(L290)</f>
        <v>9.6365173288250214E-2</v>
      </c>
      <c r="M289" s="36">
        <f>SUM(M290)</f>
        <v>1.2039652042873621E-2</v>
      </c>
      <c r="N289" s="37"/>
      <c r="O289" s="36"/>
      <c r="P289" s="38"/>
      <c r="Q289" s="36"/>
      <c r="R289" s="36"/>
      <c r="S289" s="36"/>
      <c r="T289" s="39"/>
      <c r="U289" s="39"/>
    </row>
    <row r="290" spans="1:22" ht="54.75" hidden="1" customHeight="1" outlineLevel="2" x14ac:dyDescent="0.2">
      <c r="A290" s="97">
        <v>1</v>
      </c>
      <c r="B290" s="97">
        <v>4</v>
      </c>
      <c r="C290" s="97">
        <v>1</v>
      </c>
      <c r="D290" s="131">
        <v>4</v>
      </c>
      <c r="E290" s="101">
        <v>250</v>
      </c>
      <c r="F290" s="93" t="s">
        <v>366</v>
      </c>
      <c r="G290" s="40" t="s">
        <v>352</v>
      </c>
      <c r="H290" s="41" t="s">
        <v>31</v>
      </c>
      <c r="I290" s="41">
        <v>969</v>
      </c>
      <c r="J290" s="42">
        <v>28</v>
      </c>
      <c r="K290" s="42">
        <f>J290*I290</f>
        <v>27132</v>
      </c>
      <c r="L290" s="43">
        <f>K290/K282</f>
        <v>9.6365173288250214E-2</v>
      </c>
      <c r="M290" s="43">
        <f>K290/$K$5</f>
        <v>1.2039652042873621E-2</v>
      </c>
      <c r="N290" s="44"/>
      <c r="O290" s="43"/>
      <c r="P290" s="45"/>
      <c r="Q290" s="43"/>
      <c r="R290" s="43"/>
      <c r="S290" s="43"/>
      <c r="T290" s="7"/>
      <c r="U290" s="7"/>
      <c r="V290" s="7"/>
    </row>
    <row r="291" spans="1:22" ht="30" hidden="1" customHeight="1" outlineLevel="1" x14ac:dyDescent="0.2">
      <c r="A291" s="97">
        <v>0</v>
      </c>
      <c r="B291" s="97">
        <v>0</v>
      </c>
      <c r="C291" s="97">
        <v>2</v>
      </c>
      <c r="D291" s="131">
        <v>4</v>
      </c>
      <c r="E291" s="99">
        <v>251</v>
      </c>
      <c r="F291" s="91" t="s">
        <v>367</v>
      </c>
      <c r="G291" s="105" t="s">
        <v>368</v>
      </c>
      <c r="H291" s="106"/>
      <c r="I291" s="106"/>
      <c r="J291" s="107"/>
      <c r="K291" s="28">
        <f>K292+K294+K296+K298</f>
        <v>61922</v>
      </c>
      <c r="L291" s="29">
        <f>L292+L294+L296+L298</f>
        <v>1</v>
      </c>
      <c r="M291" s="29">
        <f>M292+M294+M296+M298</f>
        <v>2.7477492768642947E-2</v>
      </c>
      <c r="N291" s="30"/>
      <c r="O291" s="29"/>
      <c r="P291" s="31"/>
      <c r="Q291" s="29"/>
      <c r="R291" s="29"/>
      <c r="S291" s="29"/>
    </row>
    <row r="292" spans="1:22" ht="30" hidden="1" customHeight="1" outlineLevel="2" x14ac:dyDescent="0.2">
      <c r="A292" s="97">
        <v>0</v>
      </c>
      <c r="B292" s="97">
        <v>1</v>
      </c>
      <c r="C292" s="97">
        <v>2</v>
      </c>
      <c r="D292" s="131">
        <v>4</v>
      </c>
      <c r="E292" s="100">
        <v>252</v>
      </c>
      <c r="F292" s="92" t="s">
        <v>369</v>
      </c>
      <c r="G292" s="109" t="s">
        <v>356</v>
      </c>
      <c r="H292" s="106"/>
      <c r="I292" s="106"/>
      <c r="J292" s="107"/>
      <c r="K292" s="35">
        <f>SUM(K293)</f>
        <v>23604</v>
      </c>
      <c r="L292" s="36">
        <f>SUM(L293)</f>
        <v>0.38118923807370564</v>
      </c>
      <c r="M292" s="36">
        <f>SUM(M293)</f>
        <v>1.047412453265476E-2</v>
      </c>
      <c r="N292" s="37"/>
      <c r="O292" s="36"/>
      <c r="P292" s="38"/>
      <c r="Q292" s="36"/>
      <c r="R292" s="36"/>
      <c r="S292" s="36"/>
      <c r="T292" s="39"/>
      <c r="U292" s="39"/>
    </row>
    <row r="293" spans="1:22" ht="54.75" hidden="1" customHeight="1" outlineLevel="2" x14ac:dyDescent="0.2">
      <c r="A293" s="97">
        <v>1</v>
      </c>
      <c r="B293" s="97">
        <v>1</v>
      </c>
      <c r="C293" s="97">
        <v>2</v>
      </c>
      <c r="D293" s="131">
        <v>4</v>
      </c>
      <c r="E293" s="101">
        <v>253</v>
      </c>
      <c r="F293" s="93" t="s">
        <v>370</v>
      </c>
      <c r="G293" s="52" t="s">
        <v>352</v>
      </c>
      <c r="H293" s="41" t="s">
        <v>31</v>
      </c>
      <c r="I293" s="41">
        <v>843</v>
      </c>
      <c r="J293" s="42">
        <v>28</v>
      </c>
      <c r="K293" s="42">
        <f>J293*I293</f>
        <v>23604</v>
      </c>
      <c r="L293" s="43">
        <f>K293/K291</f>
        <v>0.38118923807370564</v>
      </c>
      <c r="M293" s="43">
        <f>K293/$K$5</f>
        <v>1.047412453265476E-2</v>
      </c>
      <c r="N293" s="44"/>
      <c r="O293" s="43"/>
      <c r="P293" s="45"/>
      <c r="Q293" s="43"/>
      <c r="R293" s="43"/>
      <c r="S293" s="43"/>
      <c r="T293" s="7"/>
      <c r="U293" s="7"/>
      <c r="V293" s="7"/>
    </row>
    <row r="294" spans="1:22" ht="33" hidden="1" customHeight="1" outlineLevel="2" x14ac:dyDescent="0.2">
      <c r="A294" s="97">
        <v>0</v>
      </c>
      <c r="B294" s="97">
        <v>2</v>
      </c>
      <c r="C294" s="97">
        <v>2</v>
      </c>
      <c r="D294" s="131">
        <v>4</v>
      </c>
      <c r="E294" s="100">
        <v>254</v>
      </c>
      <c r="F294" s="92" t="s">
        <v>371</v>
      </c>
      <c r="G294" s="110" t="s">
        <v>359</v>
      </c>
      <c r="H294" s="106"/>
      <c r="I294" s="106"/>
      <c r="J294" s="107"/>
      <c r="K294" s="35">
        <f>SUM(K295)</f>
        <v>6426</v>
      </c>
      <c r="L294" s="36">
        <f>SUM(L295)</f>
        <v>0.1037757178385711</v>
      </c>
      <c r="M294" s="36">
        <f>SUM(M295)</f>
        <v>2.8514965364700683E-3</v>
      </c>
      <c r="N294" s="37"/>
      <c r="O294" s="36"/>
      <c r="P294" s="38"/>
      <c r="Q294" s="36"/>
      <c r="R294" s="36"/>
      <c r="S294" s="36"/>
      <c r="T294" s="39"/>
      <c r="U294" s="39"/>
    </row>
    <row r="295" spans="1:22" ht="54.75" hidden="1" customHeight="1" outlineLevel="2" x14ac:dyDescent="0.2">
      <c r="A295" s="97">
        <v>1</v>
      </c>
      <c r="B295" s="97">
        <v>2</v>
      </c>
      <c r="C295" s="97">
        <v>2</v>
      </c>
      <c r="D295" s="131">
        <v>4</v>
      </c>
      <c r="E295" s="101">
        <v>255</v>
      </c>
      <c r="F295" s="93" t="s">
        <v>372</v>
      </c>
      <c r="G295" s="40" t="s">
        <v>352</v>
      </c>
      <c r="H295" s="41" t="s">
        <v>31</v>
      </c>
      <c r="I295" s="41">
        <v>229.5</v>
      </c>
      <c r="J295" s="42">
        <v>28</v>
      </c>
      <c r="K295" s="42">
        <f>J295*I295</f>
        <v>6426</v>
      </c>
      <c r="L295" s="43">
        <f>K295/K291</f>
        <v>0.1037757178385711</v>
      </c>
      <c r="M295" s="43">
        <f>K295/$K$5</f>
        <v>2.8514965364700683E-3</v>
      </c>
      <c r="N295" s="44"/>
      <c r="O295" s="43"/>
      <c r="P295" s="45"/>
      <c r="Q295" s="43"/>
      <c r="R295" s="43"/>
      <c r="S295" s="43"/>
      <c r="T295" s="7"/>
      <c r="U295" s="7"/>
      <c r="V295" s="7"/>
    </row>
    <row r="296" spans="1:22" ht="30" hidden="1" customHeight="1" outlineLevel="2" x14ac:dyDescent="0.2">
      <c r="A296" s="97">
        <v>0</v>
      </c>
      <c r="B296" s="97">
        <v>3</v>
      </c>
      <c r="C296" s="97">
        <v>2</v>
      </c>
      <c r="D296" s="131">
        <v>4</v>
      </c>
      <c r="E296" s="100">
        <v>256</v>
      </c>
      <c r="F296" s="92" t="s">
        <v>373</v>
      </c>
      <c r="G296" s="109" t="s">
        <v>362</v>
      </c>
      <c r="H296" s="106"/>
      <c r="I296" s="106"/>
      <c r="J296" s="107"/>
      <c r="K296" s="35">
        <f>SUM(K297)</f>
        <v>4760</v>
      </c>
      <c r="L296" s="36">
        <f>SUM(L297)</f>
        <v>7.6870902102645258E-2</v>
      </c>
      <c r="M296" s="36">
        <f>SUM(M297)</f>
        <v>2.1122196566444951E-3</v>
      </c>
      <c r="N296" s="37"/>
      <c r="O296" s="36"/>
      <c r="P296" s="38"/>
      <c r="Q296" s="36"/>
      <c r="R296" s="36"/>
      <c r="S296" s="36"/>
      <c r="T296" s="39"/>
      <c r="U296" s="39"/>
    </row>
    <row r="297" spans="1:22" ht="54.75" hidden="1" customHeight="1" outlineLevel="2" x14ac:dyDescent="0.2">
      <c r="A297" s="97">
        <v>1</v>
      </c>
      <c r="B297" s="97">
        <v>3</v>
      </c>
      <c r="C297" s="97">
        <v>2</v>
      </c>
      <c r="D297" s="131">
        <v>4</v>
      </c>
      <c r="E297" s="101">
        <v>257</v>
      </c>
      <c r="F297" s="93" t="s">
        <v>374</v>
      </c>
      <c r="G297" s="40" t="s">
        <v>352</v>
      </c>
      <c r="H297" s="41" t="s">
        <v>31</v>
      </c>
      <c r="I297" s="41">
        <v>170</v>
      </c>
      <c r="J297" s="42">
        <v>28</v>
      </c>
      <c r="K297" s="42">
        <f>J297*I297</f>
        <v>4760</v>
      </c>
      <c r="L297" s="43">
        <f>K297/K291</f>
        <v>7.6870902102645258E-2</v>
      </c>
      <c r="M297" s="43">
        <f>K297/$K$5</f>
        <v>2.1122196566444951E-3</v>
      </c>
      <c r="N297" s="44"/>
      <c r="O297" s="43"/>
      <c r="P297" s="45"/>
      <c r="Q297" s="43"/>
      <c r="R297" s="43"/>
      <c r="S297" s="43"/>
      <c r="T297" s="7"/>
      <c r="U297" s="7"/>
      <c r="V297" s="7"/>
    </row>
    <row r="298" spans="1:22" ht="30" hidden="1" customHeight="1" outlineLevel="2" x14ac:dyDescent="0.2">
      <c r="A298" s="97">
        <v>0</v>
      </c>
      <c r="B298" s="97">
        <v>4</v>
      </c>
      <c r="C298" s="97">
        <v>2</v>
      </c>
      <c r="D298" s="131">
        <v>4</v>
      </c>
      <c r="E298" s="100">
        <v>258</v>
      </c>
      <c r="F298" s="92" t="s">
        <v>375</v>
      </c>
      <c r="G298" s="109" t="s">
        <v>365</v>
      </c>
      <c r="H298" s="106"/>
      <c r="I298" s="106"/>
      <c r="J298" s="107"/>
      <c r="K298" s="35">
        <f>SUM(K299)</f>
        <v>27132</v>
      </c>
      <c r="L298" s="36">
        <f>SUM(L299)</f>
        <v>0.43816414198507803</v>
      </c>
      <c r="M298" s="36">
        <f>SUM(M299)</f>
        <v>1.2039652042873621E-2</v>
      </c>
      <c r="N298" s="37"/>
      <c r="O298" s="36"/>
      <c r="P298" s="38"/>
      <c r="Q298" s="36"/>
      <c r="R298" s="36"/>
      <c r="S298" s="36"/>
      <c r="T298" s="39"/>
      <c r="U298" s="39"/>
    </row>
    <row r="299" spans="1:22" ht="54.75" hidden="1" customHeight="1" outlineLevel="2" x14ac:dyDescent="0.2">
      <c r="A299" s="97">
        <v>1</v>
      </c>
      <c r="B299" s="97">
        <v>4</v>
      </c>
      <c r="C299" s="97">
        <v>2</v>
      </c>
      <c r="D299" s="131">
        <v>4</v>
      </c>
      <c r="E299" s="101">
        <v>259</v>
      </c>
      <c r="F299" s="93" t="s">
        <v>376</v>
      </c>
      <c r="G299" s="40" t="s">
        <v>352</v>
      </c>
      <c r="H299" s="41" t="s">
        <v>31</v>
      </c>
      <c r="I299" s="41">
        <v>969</v>
      </c>
      <c r="J299" s="42">
        <v>28</v>
      </c>
      <c r="K299" s="42">
        <f>J299*I299</f>
        <v>27132</v>
      </c>
      <c r="L299" s="43">
        <f>K299/K291</f>
        <v>0.43816414198507803</v>
      </c>
      <c r="M299" s="43">
        <f>K299/$K$5</f>
        <v>1.2039652042873621E-2</v>
      </c>
      <c r="N299" s="44"/>
      <c r="O299" s="43"/>
      <c r="P299" s="45"/>
      <c r="Q299" s="43"/>
      <c r="R299" s="43"/>
      <c r="S299" s="43"/>
      <c r="T299" s="7"/>
      <c r="U299" s="7"/>
      <c r="V299" s="7"/>
    </row>
    <row r="300" spans="1:22" ht="30" hidden="1" customHeight="1" outlineLevel="1" x14ac:dyDescent="0.2">
      <c r="A300" s="97">
        <v>0</v>
      </c>
      <c r="B300" s="97">
        <v>0</v>
      </c>
      <c r="C300" s="97">
        <v>3</v>
      </c>
      <c r="D300" s="131">
        <v>4</v>
      </c>
      <c r="E300" s="99">
        <v>260</v>
      </c>
      <c r="F300" s="91" t="s">
        <v>377</v>
      </c>
      <c r="G300" s="105" t="s">
        <v>378</v>
      </c>
      <c r="H300" s="106"/>
      <c r="I300" s="106"/>
      <c r="J300" s="107"/>
      <c r="K300" s="28">
        <f>K301+K303</f>
        <v>35896</v>
      </c>
      <c r="L300" s="29">
        <f>L301+L303</f>
        <v>1</v>
      </c>
      <c r="M300" s="29">
        <f>M301+M303</f>
        <v>1.5928621175401426E-2</v>
      </c>
      <c r="N300" s="30"/>
      <c r="O300" s="29"/>
      <c r="P300" s="31"/>
      <c r="Q300" s="29"/>
      <c r="R300" s="29"/>
      <c r="S300" s="29"/>
    </row>
    <row r="301" spans="1:22" ht="30" hidden="1" customHeight="1" outlineLevel="2" x14ac:dyDescent="0.2">
      <c r="A301" s="97">
        <v>0</v>
      </c>
      <c r="B301" s="97">
        <v>1</v>
      </c>
      <c r="C301" s="97">
        <v>3</v>
      </c>
      <c r="D301" s="131">
        <v>4</v>
      </c>
      <c r="E301" s="100">
        <v>261</v>
      </c>
      <c r="F301" s="92" t="s">
        <v>379</v>
      </c>
      <c r="G301" s="109" t="s">
        <v>362</v>
      </c>
      <c r="H301" s="106"/>
      <c r="I301" s="106"/>
      <c r="J301" s="107"/>
      <c r="K301" s="35">
        <f>SUM(K302)</f>
        <v>8764</v>
      </c>
      <c r="L301" s="36">
        <f>SUM(L302)</f>
        <v>0.24414976599063962</v>
      </c>
      <c r="M301" s="36">
        <f>SUM(M302)</f>
        <v>3.8889691325278055E-3</v>
      </c>
      <c r="N301" s="37"/>
      <c r="O301" s="36"/>
      <c r="P301" s="38"/>
      <c r="Q301" s="36"/>
      <c r="R301" s="36"/>
      <c r="S301" s="36"/>
      <c r="T301" s="39"/>
      <c r="U301" s="39"/>
    </row>
    <row r="302" spans="1:22" ht="54.75" hidden="1" customHeight="1" outlineLevel="2" x14ac:dyDescent="0.2">
      <c r="A302" s="97">
        <v>1</v>
      </c>
      <c r="B302" s="97">
        <v>1</v>
      </c>
      <c r="C302" s="97">
        <v>3</v>
      </c>
      <c r="D302" s="131">
        <v>4</v>
      </c>
      <c r="E302" s="101">
        <v>262</v>
      </c>
      <c r="F302" s="93" t="s">
        <v>380</v>
      </c>
      <c r="G302" s="40" t="s">
        <v>352</v>
      </c>
      <c r="H302" s="41" t="s">
        <v>31</v>
      </c>
      <c r="I302" s="41">
        <v>313</v>
      </c>
      <c r="J302" s="42">
        <v>28</v>
      </c>
      <c r="K302" s="42">
        <f>J302*I302</f>
        <v>8764</v>
      </c>
      <c r="L302" s="43">
        <f>K302/K300</f>
        <v>0.24414976599063962</v>
      </c>
      <c r="M302" s="43">
        <f>K302/$K$5</f>
        <v>3.8889691325278055E-3</v>
      </c>
      <c r="N302" s="44"/>
      <c r="O302" s="43"/>
      <c r="P302" s="45"/>
      <c r="Q302" s="43"/>
      <c r="R302" s="43"/>
      <c r="S302" s="43"/>
      <c r="T302" s="7"/>
      <c r="U302" s="7"/>
      <c r="V302" s="7"/>
    </row>
    <row r="303" spans="1:22" ht="30" hidden="1" customHeight="1" outlineLevel="2" x14ac:dyDescent="0.2">
      <c r="A303" s="97">
        <v>0</v>
      </c>
      <c r="B303" s="97">
        <v>2</v>
      </c>
      <c r="C303" s="97">
        <v>3</v>
      </c>
      <c r="D303" s="131">
        <v>4</v>
      </c>
      <c r="E303" s="100">
        <v>263</v>
      </c>
      <c r="F303" s="92" t="s">
        <v>381</v>
      </c>
      <c r="G303" s="109" t="s">
        <v>365</v>
      </c>
      <c r="H303" s="106"/>
      <c r="I303" s="106"/>
      <c r="J303" s="107"/>
      <c r="K303" s="35">
        <f>SUM(K304)</f>
        <v>27132</v>
      </c>
      <c r="L303" s="36">
        <f>SUM(L304)</f>
        <v>0.75585023400936036</v>
      </c>
      <c r="M303" s="36">
        <f>SUM(M304)</f>
        <v>1.2039652042873621E-2</v>
      </c>
      <c r="N303" s="37"/>
      <c r="O303" s="36"/>
      <c r="P303" s="38"/>
      <c r="Q303" s="36"/>
      <c r="R303" s="36"/>
      <c r="S303" s="36"/>
      <c r="T303" s="39"/>
      <c r="U303" s="39"/>
    </row>
    <row r="304" spans="1:22" ht="54.75" hidden="1" customHeight="1" outlineLevel="2" x14ac:dyDescent="0.2">
      <c r="A304" s="97">
        <v>1</v>
      </c>
      <c r="B304" s="97">
        <v>2</v>
      </c>
      <c r="C304" s="97">
        <v>3</v>
      </c>
      <c r="D304" s="131">
        <v>4</v>
      </c>
      <c r="E304" s="101">
        <v>264</v>
      </c>
      <c r="F304" s="93" t="s">
        <v>382</v>
      </c>
      <c r="G304" s="40" t="s">
        <v>352</v>
      </c>
      <c r="H304" s="41" t="s">
        <v>31</v>
      </c>
      <c r="I304" s="41">
        <v>969</v>
      </c>
      <c r="J304" s="42">
        <v>28</v>
      </c>
      <c r="K304" s="42">
        <f>J304*I304</f>
        <v>27132</v>
      </c>
      <c r="L304" s="43">
        <f>K304/K300</f>
        <v>0.75585023400936036</v>
      </c>
      <c r="M304" s="43">
        <f>K304/$K$5</f>
        <v>1.2039652042873621E-2</v>
      </c>
      <c r="N304" s="44"/>
      <c r="O304" s="43"/>
      <c r="P304" s="45"/>
      <c r="Q304" s="43"/>
      <c r="R304" s="43"/>
      <c r="S304" s="43"/>
      <c r="T304" s="7"/>
      <c r="U304" s="7"/>
      <c r="V304" s="7"/>
    </row>
    <row r="305" spans="1:22" ht="30" hidden="1" customHeight="1" outlineLevel="1" x14ac:dyDescent="0.2">
      <c r="A305" s="97">
        <v>0</v>
      </c>
      <c r="B305" s="97">
        <v>0</v>
      </c>
      <c r="C305" s="97">
        <v>4</v>
      </c>
      <c r="D305" s="131">
        <v>4</v>
      </c>
      <c r="E305" s="99">
        <v>265</v>
      </c>
      <c r="F305" s="91" t="s">
        <v>383</v>
      </c>
      <c r="G305" s="105" t="s">
        <v>384</v>
      </c>
      <c r="H305" s="106"/>
      <c r="I305" s="106"/>
      <c r="J305" s="107"/>
      <c r="K305" s="28">
        <f>K306+K308+K310+K312</f>
        <v>185878</v>
      </c>
      <c r="L305" s="29">
        <f>L306+L308+L310+L312</f>
        <v>1</v>
      </c>
      <c r="M305" s="29">
        <f>M306+M308+M310+M312</f>
        <v>8.2482177591967534E-2</v>
      </c>
      <c r="N305" s="30"/>
      <c r="O305" s="29"/>
      <c r="P305" s="31"/>
      <c r="Q305" s="29"/>
      <c r="R305" s="29"/>
      <c r="S305" s="29"/>
    </row>
    <row r="306" spans="1:22" ht="30" hidden="1" customHeight="1" outlineLevel="2" x14ac:dyDescent="0.2">
      <c r="A306" s="97">
        <v>0</v>
      </c>
      <c r="B306" s="97">
        <v>1</v>
      </c>
      <c r="C306" s="97">
        <v>4</v>
      </c>
      <c r="D306" s="131">
        <v>4</v>
      </c>
      <c r="E306" s="100">
        <v>266</v>
      </c>
      <c r="F306" s="92" t="s">
        <v>385</v>
      </c>
      <c r="G306" s="109" t="s">
        <v>356</v>
      </c>
      <c r="H306" s="106"/>
      <c r="I306" s="106"/>
      <c r="J306" s="107"/>
      <c r="K306" s="35">
        <f>SUM(K307)</f>
        <v>23800</v>
      </c>
      <c r="L306" s="36">
        <f>SUM(L307)</f>
        <v>0.12804097311139565</v>
      </c>
      <c r="M306" s="36">
        <f>SUM(M307)</f>
        <v>1.0561098283222475E-2</v>
      </c>
      <c r="N306" s="37"/>
      <c r="O306" s="36"/>
      <c r="P306" s="38"/>
      <c r="Q306" s="36"/>
      <c r="R306" s="36"/>
      <c r="S306" s="36"/>
      <c r="T306" s="39"/>
      <c r="U306" s="39"/>
    </row>
    <row r="307" spans="1:22" ht="54.75" hidden="1" customHeight="1" outlineLevel="2" x14ac:dyDescent="0.2">
      <c r="A307" s="97">
        <v>1</v>
      </c>
      <c r="B307" s="97">
        <v>1</v>
      </c>
      <c r="C307" s="97">
        <v>4</v>
      </c>
      <c r="D307" s="131">
        <v>4</v>
      </c>
      <c r="E307" s="101">
        <v>267</v>
      </c>
      <c r="F307" s="93" t="s">
        <v>386</v>
      </c>
      <c r="G307" s="52" t="s">
        <v>352</v>
      </c>
      <c r="H307" s="41" t="s">
        <v>31</v>
      </c>
      <c r="I307" s="41">
        <v>850</v>
      </c>
      <c r="J307" s="42">
        <v>28</v>
      </c>
      <c r="K307" s="42">
        <f>J307*I307</f>
        <v>23800</v>
      </c>
      <c r="L307" s="43">
        <f>K307/K305</f>
        <v>0.12804097311139565</v>
      </c>
      <c r="M307" s="43">
        <f>K307/$K$5</f>
        <v>1.0561098283222475E-2</v>
      </c>
      <c r="N307" s="44"/>
      <c r="O307" s="43"/>
      <c r="P307" s="45"/>
      <c r="Q307" s="43"/>
      <c r="R307" s="43"/>
      <c r="S307" s="43"/>
      <c r="T307" s="7"/>
      <c r="U307" s="7"/>
      <c r="V307" s="7"/>
    </row>
    <row r="308" spans="1:22" ht="33" hidden="1" customHeight="1" outlineLevel="2" x14ac:dyDescent="0.2">
      <c r="A308" s="97">
        <v>0</v>
      </c>
      <c r="B308" s="97">
        <v>2</v>
      </c>
      <c r="C308" s="97">
        <v>4</v>
      </c>
      <c r="D308" s="131">
        <v>4</v>
      </c>
      <c r="E308" s="100">
        <v>268</v>
      </c>
      <c r="F308" s="92" t="s">
        <v>387</v>
      </c>
      <c r="G308" s="110" t="s">
        <v>359</v>
      </c>
      <c r="H308" s="106"/>
      <c r="I308" s="106"/>
      <c r="J308" s="107"/>
      <c r="K308" s="35">
        <f>SUM(K309)</f>
        <v>6426</v>
      </c>
      <c r="L308" s="36">
        <f>SUM(L309)</f>
        <v>3.4571062740076826E-2</v>
      </c>
      <c r="M308" s="36">
        <f>SUM(M309)</f>
        <v>2.8514965364700683E-3</v>
      </c>
      <c r="N308" s="37"/>
      <c r="O308" s="36"/>
      <c r="P308" s="38"/>
      <c r="Q308" s="36"/>
      <c r="R308" s="36"/>
      <c r="S308" s="36"/>
      <c r="T308" s="39"/>
      <c r="U308" s="39"/>
    </row>
    <row r="309" spans="1:22" ht="54.75" hidden="1" customHeight="1" outlineLevel="2" x14ac:dyDescent="0.2">
      <c r="A309" s="97">
        <v>1</v>
      </c>
      <c r="B309" s="97">
        <v>2</v>
      </c>
      <c r="C309" s="97">
        <v>4</v>
      </c>
      <c r="D309" s="131">
        <v>4</v>
      </c>
      <c r="E309" s="101">
        <v>269</v>
      </c>
      <c r="F309" s="93" t="s">
        <v>388</v>
      </c>
      <c r="G309" s="40" t="s">
        <v>352</v>
      </c>
      <c r="H309" s="41" t="s">
        <v>31</v>
      </c>
      <c r="I309" s="41">
        <v>229.5</v>
      </c>
      <c r="J309" s="42">
        <v>28</v>
      </c>
      <c r="K309" s="42">
        <f>J309*I309</f>
        <v>6426</v>
      </c>
      <c r="L309" s="43">
        <f>K309/K305</f>
        <v>3.4571062740076826E-2</v>
      </c>
      <c r="M309" s="43">
        <f>K309/$K$5</f>
        <v>2.8514965364700683E-3</v>
      </c>
      <c r="N309" s="44"/>
      <c r="O309" s="43"/>
      <c r="P309" s="45"/>
      <c r="Q309" s="43"/>
      <c r="R309" s="43"/>
      <c r="S309" s="43"/>
      <c r="T309" s="7"/>
      <c r="U309" s="7"/>
      <c r="V309" s="7"/>
    </row>
    <row r="310" spans="1:22" ht="30" hidden="1" customHeight="1" outlineLevel="2" x14ac:dyDescent="0.2">
      <c r="A310" s="97">
        <v>0</v>
      </c>
      <c r="B310" s="97">
        <v>3</v>
      </c>
      <c r="C310" s="97">
        <v>4</v>
      </c>
      <c r="D310" s="131">
        <v>4</v>
      </c>
      <c r="E310" s="100">
        <v>270</v>
      </c>
      <c r="F310" s="92" t="s">
        <v>389</v>
      </c>
      <c r="G310" s="109" t="s">
        <v>362</v>
      </c>
      <c r="H310" s="106"/>
      <c r="I310" s="106"/>
      <c r="J310" s="107"/>
      <c r="K310" s="35">
        <f>SUM(K311)</f>
        <v>128520</v>
      </c>
      <c r="L310" s="36">
        <f>SUM(L311)</f>
        <v>0.69142125480153649</v>
      </c>
      <c r="M310" s="36">
        <f>SUM(M311)</f>
        <v>5.7029930729401365E-2</v>
      </c>
      <c r="N310" s="37"/>
      <c r="O310" s="36"/>
      <c r="P310" s="38"/>
      <c r="Q310" s="36"/>
      <c r="R310" s="36"/>
      <c r="S310" s="36"/>
      <c r="T310" s="39"/>
      <c r="U310" s="39"/>
    </row>
    <row r="311" spans="1:22" ht="54.75" hidden="1" customHeight="1" outlineLevel="2" x14ac:dyDescent="0.2">
      <c r="A311" s="97">
        <v>1</v>
      </c>
      <c r="B311" s="97">
        <v>3</v>
      </c>
      <c r="C311" s="97">
        <v>4</v>
      </c>
      <c r="D311" s="131">
        <v>4</v>
      </c>
      <c r="E311" s="101">
        <v>271</v>
      </c>
      <c r="F311" s="93" t="s">
        <v>390</v>
      </c>
      <c r="G311" s="40" t="s">
        <v>352</v>
      </c>
      <c r="H311" s="41" t="s">
        <v>31</v>
      </c>
      <c r="I311" s="41">
        <v>4590</v>
      </c>
      <c r="J311" s="42">
        <v>28</v>
      </c>
      <c r="K311" s="42">
        <f>J311*I311</f>
        <v>128520</v>
      </c>
      <c r="L311" s="43">
        <f>K311/K305</f>
        <v>0.69142125480153649</v>
      </c>
      <c r="M311" s="43">
        <f>K311/$K$5</f>
        <v>5.7029930729401365E-2</v>
      </c>
      <c r="N311" s="44"/>
      <c r="O311" s="43"/>
      <c r="P311" s="45"/>
      <c r="Q311" s="43"/>
      <c r="R311" s="43"/>
      <c r="S311" s="43"/>
      <c r="T311" s="7"/>
      <c r="U311" s="7"/>
      <c r="V311" s="7"/>
    </row>
    <row r="312" spans="1:22" ht="30" hidden="1" customHeight="1" outlineLevel="2" x14ac:dyDescent="0.2">
      <c r="A312" s="97">
        <v>0</v>
      </c>
      <c r="B312" s="97">
        <v>4</v>
      </c>
      <c r="C312" s="97">
        <v>4</v>
      </c>
      <c r="D312" s="131">
        <v>4</v>
      </c>
      <c r="E312" s="100">
        <v>272</v>
      </c>
      <c r="F312" s="92" t="s">
        <v>391</v>
      </c>
      <c r="G312" s="109" t="s">
        <v>365</v>
      </c>
      <c r="H312" s="106"/>
      <c r="I312" s="106"/>
      <c r="J312" s="107"/>
      <c r="K312" s="35">
        <f>SUM(K313)</f>
        <v>27132</v>
      </c>
      <c r="L312" s="36">
        <f>SUM(L313)</f>
        <v>0.14596670934699105</v>
      </c>
      <c r="M312" s="36">
        <f>SUM(M313)</f>
        <v>1.2039652042873621E-2</v>
      </c>
      <c r="N312" s="37"/>
      <c r="O312" s="36"/>
      <c r="P312" s="38"/>
      <c r="Q312" s="36"/>
      <c r="R312" s="36"/>
      <c r="S312" s="36"/>
      <c r="T312" s="39"/>
      <c r="U312" s="39"/>
    </row>
    <row r="313" spans="1:22" ht="54.75" hidden="1" customHeight="1" outlineLevel="2" x14ac:dyDescent="0.2">
      <c r="A313" s="97">
        <v>1</v>
      </c>
      <c r="B313" s="97">
        <v>4</v>
      </c>
      <c r="C313" s="97">
        <v>4</v>
      </c>
      <c r="D313" s="131">
        <v>4</v>
      </c>
      <c r="E313" s="101">
        <v>273</v>
      </c>
      <c r="F313" s="93" t="s">
        <v>392</v>
      </c>
      <c r="G313" s="40" t="s">
        <v>352</v>
      </c>
      <c r="H313" s="41" t="s">
        <v>31</v>
      </c>
      <c r="I313" s="41">
        <v>969</v>
      </c>
      <c r="J313" s="42">
        <v>28</v>
      </c>
      <c r="K313" s="42">
        <f>J313*I313</f>
        <v>27132</v>
      </c>
      <c r="L313" s="43">
        <f>K313/K305</f>
        <v>0.14596670934699105</v>
      </c>
      <c r="M313" s="43">
        <f>K313/$K$5</f>
        <v>1.2039652042873621E-2</v>
      </c>
      <c r="N313" s="44"/>
      <c r="O313" s="43"/>
      <c r="P313" s="45"/>
      <c r="Q313" s="43"/>
      <c r="R313" s="43"/>
      <c r="S313" s="43"/>
      <c r="T313" s="7"/>
      <c r="U313" s="7"/>
      <c r="V313" s="7"/>
    </row>
    <row r="314" spans="1:22" ht="30" hidden="1" customHeight="1" outlineLevel="1" x14ac:dyDescent="0.2">
      <c r="A314" s="97">
        <v>0</v>
      </c>
      <c r="B314" s="97">
        <v>0</v>
      </c>
      <c r="C314" s="97">
        <v>5</v>
      </c>
      <c r="D314" s="131">
        <v>4</v>
      </c>
      <c r="E314" s="99">
        <v>274</v>
      </c>
      <c r="F314" s="91" t="s">
        <v>393</v>
      </c>
      <c r="G314" s="105" t="s">
        <v>394</v>
      </c>
      <c r="H314" s="106"/>
      <c r="I314" s="106"/>
      <c r="J314" s="107"/>
      <c r="K314" s="28">
        <f>K315+K317+K319+K321</f>
        <v>86198</v>
      </c>
      <c r="L314" s="29">
        <f>L315+L317+L319+L321</f>
        <v>1</v>
      </c>
      <c r="M314" s="29">
        <f>M315+M317+M319+M321</f>
        <v>3.8249813017529867E-2</v>
      </c>
      <c r="N314" s="30"/>
      <c r="O314" s="29"/>
      <c r="P314" s="31"/>
      <c r="Q314" s="29"/>
      <c r="R314" s="29"/>
      <c r="S314" s="29"/>
    </row>
    <row r="315" spans="1:22" ht="30" hidden="1" customHeight="1" outlineLevel="2" x14ac:dyDescent="0.2">
      <c r="A315" s="97">
        <v>0</v>
      </c>
      <c r="B315" s="97">
        <v>1</v>
      </c>
      <c r="C315" s="97">
        <v>5</v>
      </c>
      <c r="D315" s="131">
        <v>4</v>
      </c>
      <c r="E315" s="100">
        <v>275</v>
      </c>
      <c r="F315" s="92" t="s">
        <v>395</v>
      </c>
      <c r="G315" s="109" t="s">
        <v>356</v>
      </c>
      <c r="H315" s="106"/>
      <c r="I315" s="106"/>
      <c r="J315" s="107"/>
      <c r="K315" s="35">
        <f>SUM(K316)</f>
        <v>29120</v>
      </c>
      <c r="L315" s="36">
        <f>SUM(L316)</f>
        <v>0.33782686373233717</v>
      </c>
      <c r="M315" s="36">
        <f>SUM(M316)</f>
        <v>1.2921814370060441E-2</v>
      </c>
      <c r="N315" s="37"/>
      <c r="O315" s="36"/>
      <c r="P315" s="38"/>
      <c r="Q315" s="36"/>
      <c r="R315" s="36"/>
      <c r="S315" s="36"/>
      <c r="T315" s="39"/>
      <c r="U315" s="39"/>
    </row>
    <row r="316" spans="1:22" ht="54.75" hidden="1" customHeight="1" outlineLevel="2" x14ac:dyDescent="0.2">
      <c r="A316" s="97">
        <v>1</v>
      </c>
      <c r="B316" s="97">
        <v>1</v>
      </c>
      <c r="C316" s="97">
        <v>5</v>
      </c>
      <c r="D316" s="131">
        <v>4</v>
      </c>
      <c r="E316" s="101">
        <v>276</v>
      </c>
      <c r="F316" s="93" t="s">
        <v>396</v>
      </c>
      <c r="G316" s="52" t="s">
        <v>352</v>
      </c>
      <c r="H316" s="41" t="s">
        <v>31</v>
      </c>
      <c r="I316" s="41">
        <v>1040</v>
      </c>
      <c r="J316" s="42">
        <v>28</v>
      </c>
      <c r="K316" s="42">
        <f>J316*I316</f>
        <v>29120</v>
      </c>
      <c r="L316" s="43">
        <f>K316/K314</f>
        <v>0.33782686373233717</v>
      </c>
      <c r="M316" s="43">
        <f>K316/$K$5</f>
        <v>1.2921814370060441E-2</v>
      </c>
      <c r="N316" s="44"/>
      <c r="O316" s="43"/>
      <c r="P316" s="45"/>
      <c r="Q316" s="43"/>
      <c r="R316" s="43"/>
      <c r="S316" s="43"/>
      <c r="T316" s="7"/>
      <c r="U316" s="7"/>
      <c r="V316" s="7"/>
    </row>
    <row r="317" spans="1:22" ht="33" hidden="1" customHeight="1" outlineLevel="2" x14ac:dyDescent="0.2">
      <c r="A317" s="97">
        <v>0</v>
      </c>
      <c r="B317" s="97">
        <v>2</v>
      </c>
      <c r="C317" s="97">
        <v>5</v>
      </c>
      <c r="D317" s="131">
        <v>4</v>
      </c>
      <c r="E317" s="100">
        <v>277</v>
      </c>
      <c r="F317" s="92" t="s">
        <v>397</v>
      </c>
      <c r="G317" s="110" t="s">
        <v>359</v>
      </c>
      <c r="H317" s="106"/>
      <c r="I317" s="106"/>
      <c r="J317" s="107"/>
      <c r="K317" s="35">
        <f>SUM(K318)</f>
        <v>6426</v>
      </c>
      <c r="L317" s="36">
        <f>SUM(L318)</f>
        <v>7.4549293487087873E-2</v>
      </c>
      <c r="M317" s="36">
        <f>SUM(M318)</f>
        <v>2.8514965364700683E-3</v>
      </c>
      <c r="N317" s="37"/>
      <c r="O317" s="36"/>
      <c r="P317" s="38"/>
      <c r="Q317" s="36"/>
      <c r="R317" s="36"/>
      <c r="S317" s="36"/>
      <c r="T317" s="39"/>
      <c r="U317" s="39"/>
    </row>
    <row r="318" spans="1:22" ht="54.75" hidden="1" customHeight="1" outlineLevel="2" x14ac:dyDescent="0.2">
      <c r="A318" s="97">
        <v>1</v>
      </c>
      <c r="B318" s="97">
        <v>2</v>
      </c>
      <c r="C318" s="97">
        <v>5</v>
      </c>
      <c r="D318" s="131">
        <v>4</v>
      </c>
      <c r="E318" s="101">
        <v>278</v>
      </c>
      <c r="F318" s="93" t="s">
        <v>398</v>
      </c>
      <c r="G318" s="40" t="s">
        <v>352</v>
      </c>
      <c r="H318" s="41" t="s">
        <v>31</v>
      </c>
      <c r="I318" s="41">
        <v>229.5</v>
      </c>
      <c r="J318" s="42">
        <v>28</v>
      </c>
      <c r="K318" s="42">
        <f>J318*I318</f>
        <v>6426</v>
      </c>
      <c r="L318" s="43">
        <f>K318/K314</f>
        <v>7.4549293487087873E-2</v>
      </c>
      <c r="M318" s="43">
        <f>K318/$K$5</f>
        <v>2.8514965364700683E-3</v>
      </c>
      <c r="N318" s="44"/>
      <c r="O318" s="43"/>
      <c r="P318" s="45"/>
      <c r="Q318" s="43"/>
      <c r="R318" s="43"/>
      <c r="S318" s="43"/>
      <c r="T318" s="7"/>
      <c r="U318" s="7"/>
      <c r="V318" s="7"/>
    </row>
    <row r="319" spans="1:22" ht="30" hidden="1" customHeight="1" outlineLevel="2" x14ac:dyDescent="0.2">
      <c r="A319" s="97">
        <v>0</v>
      </c>
      <c r="B319" s="97">
        <v>3</v>
      </c>
      <c r="C319" s="97">
        <v>5</v>
      </c>
      <c r="D319" s="131">
        <v>4</v>
      </c>
      <c r="E319" s="100">
        <v>279</v>
      </c>
      <c r="F319" s="92" t="s">
        <v>399</v>
      </c>
      <c r="G319" s="109" t="s">
        <v>362</v>
      </c>
      <c r="H319" s="106"/>
      <c r="I319" s="106"/>
      <c r="J319" s="107"/>
      <c r="K319" s="35">
        <f>SUM(K320)</f>
        <v>23520</v>
      </c>
      <c r="L319" s="36">
        <f>SUM(L320)</f>
        <v>0.27286015916842621</v>
      </c>
      <c r="M319" s="36">
        <f>SUM(M320)</f>
        <v>1.043685006812574E-2</v>
      </c>
      <c r="N319" s="37"/>
      <c r="O319" s="36"/>
      <c r="P319" s="38"/>
      <c r="Q319" s="36"/>
      <c r="R319" s="36"/>
      <c r="S319" s="36"/>
      <c r="T319" s="39"/>
      <c r="U319" s="39"/>
    </row>
    <row r="320" spans="1:22" ht="54.75" hidden="1" customHeight="1" outlineLevel="2" x14ac:dyDescent="0.2">
      <c r="A320" s="97">
        <v>1</v>
      </c>
      <c r="B320" s="97">
        <v>3</v>
      </c>
      <c r="C320" s="97">
        <v>5</v>
      </c>
      <c r="D320" s="131">
        <v>4</v>
      </c>
      <c r="E320" s="101">
        <v>280</v>
      </c>
      <c r="F320" s="93" t="s">
        <v>400</v>
      </c>
      <c r="G320" s="40" t="s">
        <v>352</v>
      </c>
      <c r="H320" s="41" t="s">
        <v>31</v>
      </c>
      <c r="I320" s="41">
        <v>840</v>
      </c>
      <c r="J320" s="42">
        <v>28</v>
      </c>
      <c r="K320" s="42">
        <f>J320*I320</f>
        <v>23520</v>
      </c>
      <c r="L320" s="43">
        <f>K320/K314</f>
        <v>0.27286015916842621</v>
      </c>
      <c r="M320" s="43">
        <f>K320/$K$5</f>
        <v>1.043685006812574E-2</v>
      </c>
      <c r="N320" s="44"/>
      <c r="O320" s="43"/>
      <c r="P320" s="45"/>
      <c r="Q320" s="43"/>
      <c r="R320" s="43"/>
      <c r="S320" s="43"/>
      <c r="T320" s="7"/>
      <c r="U320" s="7"/>
      <c r="V320" s="7"/>
    </row>
    <row r="321" spans="1:22" ht="30" hidden="1" customHeight="1" outlineLevel="2" x14ac:dyDescent="0.2">
      <c r="A321" s="97">
        <v>0</v>
      </c>
      <c r="B321" s="97">
        <v>4</v>
      </c>
      <c r="C321" s="97">
        <v>5</v>
      </c>
      <c r="D321" s="131">
        <v>4</v>
      </c>
      <c r="E321" s="100">
        <v>281</v>
      </c>
      <c r="F321" s="92" t="s">
        <v>401</v>
      </c>
      <c r="G321" s="109" t="s">
        <v>365</v>
      </c>
      <c r="H321" s="106"/>
      <c r="I321" s="106"/>
      <c r="J321" s="107"/>
      <c r="K321" s="35">
        <f>SUM(K322)</f>
        <v>27132</v>
      </c>
      <c r="L321" s="36">
        <f>SUM(L322)</f>
        <v>0.31476368361214879</v>
      </c>
      <c r="M321" s="36">
        <f>SUM(M322)</f>
        <v>1.2039652042873621E-2</v>
      </c>
      <c r="N321" s="37"/>
      <c r="O321" s="36"/>
      <c r="P321" s="38"/>
      <c r="Q321" s="36"/>
      <c r="R321" s="36"/>
      <c r="S321" s="36"/>
      <c r="T321" s="39"/>
      <c r="U321" s="39"/>
    </row>
    <row r="322" spans="1:22" ht="54.75" hidden="1" customHeight="1" outlineLevel="2" x14ac:dyDescent="0.2">
      <c r="A322" s="97">
        <v>1</v>
      </c>
      <c r="B322" s="97">
        <v>4</v>
      </c>
      <c r="C322" s="97">
        <v>5</v>
      </c>
      <c r="D322" s="131">
        <v>4</v>
      </c>
      <c r="E322" s="101">
        <v>282</v>
      </c>
      <c r="F322" s="93" t="s">
        <v>402</v>
      </c>
      <c r="G322" s="40" t="s">
        <v>352</v>
      </c>
      <c r="H322" s="41" t="s">
        <v>31</v>
      </c>
      <c r="I322" s="41">
        <v>969</v>
      </c>
      <c r="J322" s="42">
        <v>28</v>
      </c>
      <c r="K322" s="42">
        <f>J322*I322</f>
        <v>27132</v>
      </c>
      <c r="L322" s="43">
        <f>K322/K314</f>
        <v>0.31476368361214879</v>
      </c>
      <c r="M322" s="43">
        <f>K322/$K$5</f>
        <v>1.2039652042873621E-2</v>
      </c>
      <c r="N322" s="44"/>
      <c r="O322" s="43"/>
      <c r="P322" s="45"/>
      <c r="Q322" s="43"/>
      <c r="R322" s="43"/>
      <c r="S322" s="43"/>
      <c r="T322" s="7"/>
      <c r="U322" s="7"/>
      <c r="V322" s="7"/>
    </row>
    <row r="323" spans="1:22" ht="30" hidden="1" customHeight="1" outlineLevel="1" x14ac:dyDescent="0.2">
      <c r="A323" s="97">
        <v>0</v>
      </c>
      <c r="B323" s="97">
        <v>0</v>
      </c>
      <c r="C323" s="97">
        <v>6</v>
      </c>
      <c r="D323" s="131">
        <v>4</v>
      </c>
      <c r="E323" s="99">
        <v>283</v>
      </c>
      <c r="F323" s="91" t="s">
        <v>403</v>
      </c>
      <c r="G323" s="105" t="s">
        <v>404</v>
      </c>
      <c r="H323" s="106"/>
      <c r="I323" s="106"/>
      <c r="J323" s="107"/>
      <c r="K323" s="28">
        <f>K324+K326+K328+K330</f>
        <v>239190</v>
      </c>
      <c r="L323" s="29">
        <f>L324+L326+L328+L330</f>
        <v>1</v>
      </c>
      <c r="M323" s="29">
        <f>M324+M326+M328+M330</f>
        <v>0.10613903774638588</v>
      </c>
      <c r="N323" s="30"/>
      <c r="O323" s="29"/>
      <c r="P323" s="31"/>
      <c r="Q323" s="29"/>
      <c r="R323" s="29"/>
      <c r="S323" s="29"/>
    </row>
    <row r="324" spans="1:22" ht="30" hidden="1" customHeight="1" outlineLevel="2" x14ac:dyDescent="0.2">
      <c r="A324" s="97">
        <v>0</v>
      </c>
      <c r="B324" s="97">
        <v>1</v>
      </c>
      <c r="C324" s="97">
        <v>6</v>
      </c>
      <c r="D324" s="131">
        <v>4</v>
      </c>
      <c r="E324" s="100">
        <v>284</v>
      </c>
      <c r="F324" s="92" t="s">
        <v>405</v>
      </c>
      <c r="G324" s="109" t="s">
        <v>356</v>
      </c>
      <c r="H324" s="106"/>
      <c r="I324" s="106"/>
      <c r="J324" s="107"/>
      <c r="K324" s="35">
        <f>SUM(K325)</f>
        <v>27608</v>
      </c>
      <c r="L324" s="36">
        <f>SUM(L325)</f>
        <v>0.1154228855721393</v>
      </c>
      <c r="M324" s="36">
        <f>SUM(M325)</f>
        <v>1.2250874008538071E-2</v>
      </c>
      <c r="N324" s="37"/>
      <c r="O324" s="36"/>
      <c r="P324" s="38"/>
      <c r="Q324" s="36"/>
      <c r="R324" s="36"/>
      <c r="S324" s="36"/>
      <c r="T324" s="39"/>
      <c r="U324" s="39"/>
    </row>
    <row r="325" spans="1:22" ht="54.75" hidden="1" customHeight="1" outlineLevel="2" x14ac:dyDescent="0.2">
      <c r="A325" s="97">
        <v>1</v>
      </c>
      <c r="B325" s="97">
        <v>1</v>
      </c>
      <c r="C325" s="97">
        <v>6</v>
      </c>
      <c r="D325" s="131">
        <v>4</v>
      </c>
      <c r="E325" s="101">
        <v>285</v>
      </c>
      <c r="F325" s="93" t="s">
        <v>406</v>
      </c>
      <c r="G325" s="52" t="s">
        <v>352</v>
      </c>
      <c r="H325" s="41" t="s">
        <v>31</v>
      </c>
      <c r="I325" s="41">
        <v>986</v>
      </c>
      <c r="J325" s="42">
        <v>28</v>
      </c>
      <c r="K325" s="42">
        <f>J325*I325</f>
        <v>27608</v>
      </c>
      <c r="L325" s="43">
        <f>K325/K323</f>
        <v>0.1154228855721393</v>
      </c>
      <c r="M325" s="43">
        <f>K325/$K$5</f>
        <v>1.2250874008538071E-2</v>
      </c>
      <c r="N325" s="44"/>
      <c r="O325" s="43"/>
      <c r="P325" s="45"/>
      <c r="Q325" s="43"/>
      <c r="R325" s="43"/>
      <c r="S325" s="43"/>
      <c r="T325" s="7"/>
      <c r="U325" s="7"/>
      <c r="V325" s="7"/>
    </row>
    <row r="326" spans="1:22" ht="33" hidden="1" customHeight="1" outlineLevel="2" x14ac:dyDescent="0.2">
      <c r="A326" s="97">
        <v>0</v>
      </c>
      <c r="B326" s="97">
        <v>2</v>
      </c>
      <c r="C326" s="97">
        <v>6</v>
      </c>
      <c r="D326" s="131">
        <v>4</v>
      </c>
      <c r="E326" s="100">
        <v>286</v>
      </c>
      <c r="F326" s="92" t="s">
        <v>407</v>
      </c>
      <c r="G326" s="110" t="s">
        <v>359</v>
      </c>
      <c r="H326" s="106"/>
      <c r="I326" s="106"/>
      <c r="J326" s="107"/>
      <c r="K326" s="35">
        <f>SUM(K327)</f>
        <v>6426</v>
      </c>
      <c r="L326" s="36">
        <f>SUM(L327)</f>
        <v>2.6865671641791045E-2</v>
      </c>
      <c r="M326" s="36">
        <f>SUM(M327)</f>
        <v>2.8514965364700683E-3</v>
      </c>
      <c r="N326" s="37"/>
      <c r="O326" s="36"/>
      <c r="P326" s="38"/>
      <c r="Q326" s="36"/>
      <c r="R326" s="36"/>
      <c r="S326" s="36"/>
      <c r="T326" s="39"/>
      <c r="U326" s="39"/>
    </row>
    <row r="327" spans="1:22" ht="54.75" hidden="1" customHeight="1" outlineLevel="2" x14ac:dyDescent="0.2">
      <c r="A327" s="97">
        <v>1</v>
      </c>
      <c r="B327" s="97">
        <v>2</v>
      </c>
      <c r="C327" s="97">
        <v>6</v>
      </c>
      <c r="D327" s="131">
        <v>4</v>
      </c>
      <c r="E327" s="101">
        <v>287</v>
      </c>
      <c r="F327" s="93" t="s">
        <v>408</v>
      </c>
      <c r="G327" s="40" t="s">
        <v>352</v>
      </c>
      <c r="H327" s="41" t="s">
        <v>31</v>
      </c>
      <c r="I327" s="41">
        <v>229.5</v>
      </c>
      <c r="J327" s="42">
        <v>28</v>
      </c>
      <c r="K327" s="42">
        <f>J327*I327</f>
        <v>6426</v>
      </c>
      <c r="L327" s="43">
        <f>K327/K323</f>
        <v>2.6865671641791045E-2</v>
      </c>
      <c r="M327" s="43">
        <f>K327/$K$5</f>
        <v>2.8514965364700683E-3</v>
      </c>
      <c r="N327" s="44"/>
      <c r="O327" s="43"/>
      <c r="P327" s="45"/>
      <c r="Q327" s="43"/>
      <c r="R327" s="43"/>
      <c r="S327" s="43"/>
      <c r="T327" s="7"/>
      <c r="U327" s="7"/>
      <c r="V327" s="7"/>
    </row>
    <row r="328" spans="1:22" ht="30" hidden="1" customHeight="1" outlineLevel="2" x14ac:dyDescent="0.2">
      <c r="A328" s="97">
        <v>0</v>
      </c>
      <c r="B328" s="97">
        <v>3</v>
      </c>
      <c r="C328" s="97">
        <v>6</v>
      </c>
      <c r="D328" s="131">
        <v>4</v>
      </c>
      <c r="E328" s="100">
        <v>288</v>
      </c>
      <c r="F328" s="92" t="s">
        <v>409</v>
      </c>
      <c r="G328" s="109" t="s">
        <v>362</v>
      </c>
      <c r="H328" s="106"/>
      <c r="I328" s="106"/>
      <c r="J328" s="107"/>
      <c r="K328" s="35">
        <f>SUM(K329)</f>
        <v>178024</v>
      </c>
      <c r="L328" s="36">
        <f>SUM(L329)</f>
        <v>0.74427860696517412</v>
      </c>
      <c r="M328" s="36">
        <f>SUM(M329)</f>
        <v>7.8997015158504116E-2</v>
      </c>
      <c r="N328" s="37"/>
      <c r="O328" s="36"/>
      <c r="P328" s="38"/>
      <c r="Q328" s="36"/>
      <c r="R328" s="36"/>
      <c r="S328" s="36"/>
      <c r="T328" s="39"/>
      <c r="U328" s="39"/>
    </row>
    <row r="329" spans="1:22" ht="54.75" hidden="1" customHeight="1" outlineLevel="2" x14ac:dyDescent="0.2">
      <c r="A329" s="97">
        <v>1</v>
      </c>
      <c r="B329" s="97">
        <v>3</v>
      </c>
      <c r="C329" s="97">
        <v>6</v>
      </c>
      <c r="D329" s="131">
        <v>4</v>
      </c>
      <c r="E329" s="101">
        <v>289</v>
      </c>
      <c r="F329" s="93" t="s">
        <v>410</v>
      </c>
      <c r="G329" s="40" t="s">
        <v>352</v>
      </c>
      <c r="H329" s="41" t="s">
        <v>31</v>
      </c>
      <c r="I329" s="41">
        <v>6358</v>
      </c>
      <c r="J329" s="42">
        <v>28</v>
      </c>
      <c r="K329" s="42">
        <f>J329*I329</f>
        <v>178024</v>
      </c>
      <c r="L329" s="43">
        <f>K329/K323</f>
        <v>0.74427860696517412</v>
      </c>
      <c r="M329" s="43">
        <f>K329/$K$5</f>
        <v>7.8997015158504116E-2</v>
      </c>
      <c r="N329" s="44"/>
      <c r="O329" s="43"/>
      <c r="P329" s="45"/>
      <c r="Q329" s="43"/>
      <c r="R329" s="43"/>
      <c r="S329" s="43"/>
      <c r="T329" s="7"/>
      <c r="U329" s="7"/>
      <c r="V329" s="7"/>
    </row>
    <row r="330" spans="1:22" ht="30" hidden="1" customHeight="1" outlineLevel="2" x14ac:dyDescent="0.2">
      <c r="A330" s="97">
        <v>0</v>
      </c>
      <c r="B330" s="97">
        <v>4</v>
      </c>
      <c r="C330" s="97">
        <v>6</v>
      </c>
      <c r="D330" s="131">
        <v>4</v>
      </c>
      <c r="E330" s="100">
        <v>290</v>
      </c>
      <c r="F330" s="92" t="s">
        <v>411</v>
      </c>
      <c r="G330" s="109" t="s">
        <v>365</v>
      </c>
      <c r="H330" s="106"/>
      <c r="I330" s="106"/>
      <c r="J330" s="107"/>
      <c r="K330" s="35">
        <f>SUM(K331)</f>
        <v>27132</v>
      </c>
      <c r="L330" s="36">
        <f>SUM(L331)</f>
        <v>0.11343283582089553</v>
      </c>
      <c r="M330" s="36">
        <f>SUM(M331)</f>
        <v>1.2039652042873621E-2</v>
      </c>
      <c r="N330" s="37"/>
      <c r="O330" s="36"/>
      <c r="P330" s="38"/>
      <c r="Q330" s="36"/>
      <c r="R330" s="36"/>
      <c r="S330" s="36"/>
      <c r="T330" s="39"/>
      <c r="U330" s="39"/>
    </row>
    <row r="331" spans="1:22" ht="54.75" hidden="1" customHeight="1" outlineLevel="2" x14ac:dyDescent="0.2">
      <c r="A331" s="97">
        <v>1</v>
      </c>
      <c r="B331" s="97">
        <v>4</v>
      </c>
      <c r="C331" s="97">
        <v>6</v>
      </c>
      <c r="D331" s="131">
        <v>4</v>
      </c>
      <c r="E331" s="101">
        <v>291</v>
      </c>
      <c r="F331" s="93" t="s">
        <v>412</v>
      </c>
      <c r="G331" s="40" t="s">
        <v>352</v>
      </c>
      <c r="H331" s="41" t="s">
        <v>31</v>
      </c>
      <c r="I331" s="41">
        <v>969</v>
      </c>
      <c r="J331" s="42">
        <v>28</v>
      </c>
      <c r="K331" s="42">
        <f>J331*I331</f>
        <v>27132</v>
      </c>
      <c r="L331" s="43">
        <f>K331/K323</f>
        <v>0.11343283582089553</v>
      </c>
      <c r="M331" s="43">
        <f>K331/$K$5</f>
        <v>1.2039652042873621E-2</v>
      </c>
      <c r="N331" s="44"/>
      <c r="O331" s="43"/>
      <c r="P331" s="45"/>
      <c r="Q331" s="43"/>
      <c r="R331" s="43"/>
      <c r="S331" s="43"/>
      <c r="T331" s="7"/>
      <c r="U331" s="7"/>
      <c r="V331" s="7"/>
    </row>
    <row r="332" spans="1:22" ht="30" hidden="1" customHeight="1" outlineLevel="1" x14ac:dyDescent="0.2">
      <c r="A332" s="97">
        <v>0</v>
      </c>
      <c r="B332" s="97">
        <v>0</v>
      </c>
      <c r="C332" s="97">
        <v>7</v>
      </c>
      <c r="D332" s="131">
        <v>4</v>
      </c>
      <c r="E332" s="99">
        <v>292</v>
      </c>
      <c r="F332" s="91" t="s">
        <v>413</v>
      </c>
      <c r="G332" s="105" t="s">
        <v>414</v>
      </c>
      <c r="H332" s="106"/>
      <c r="I332" s="106"/>
      <c r="J332" s="107"/>
      <c r="K332" s="28">
        <f>K333+K335+K337+K339</f>
        <v>94486</v>
      </c>
      <c r="L332" s="29">
        <f>L333+L335+L337+L339</f>
        <v>1</v>
      </c>
      <c r="M332" s="29">
        <f>M333+M335+M337+M339</f>
        <v>4.1927560184393226E-2</v>
      </c>
      <c r="N332" s="30"/>
      <c r="O332" s="29"/>
      <c r="P332" s="31"/>
      <c r="Q332" s="29"/>
      <c r="R332" s="29"/>
      <c r="S332" s="29"/>
    </row>
    <row r="333" spans="1:22" ht="30" hidden="1" customHeight="1" outlineLevel="2" x14ac:dyDescent="0.2">
      <c r="A333" s="97">
        <v>0</v>
      </c>
      <c r="B333" s="97">
        <v>1</v>
      </c>
      <c r="C333" s="97">
        <v>7</v>
      </c>
      <c r="D333" s="131">
        <v>4</v>
      </c>
      <c r="E333" s="100">
        <v>293</v>
      </c>
      <c r="F333" s="92" t="s">
        <v>415</v>
      </c>
      <c r="G333" s="109" t="s">
        <v>356</v>
      </c>
      <c r="H333" s="106"/>
      <c r="I333" s="106"/>
      <c r="J333" s="107"/>
      <c r="K333" s="35">
        <f>SUM(K334)</f>
        <v>24752</v>
      </c>
      <c r="L333" s="36">
        <f>SUM(L334)</f>
        <v>0.26196473551637278</v>
      </c>
      <c r="M333" s="36">
        <f>SUM(M334)</f>
        <v>1.0983542214551374E-2</v>
      </c>
      <c r="N333" s="37"/>
      <c r="O333" s="36"/>
      <c r="P333" s="38"/>
      <c r="Q333" s="36"/>
      <c r="R333" s="36"/>
      <c r="S333" s="36"/>
      <c r="T333" s="39"/>
      <c r="U333" s="39"/>
    </row>
    <row r="334" spans="1:22" ht="54.75" hidden="1" customHeight="1" outlineLevel="2" x14ac:dyDescent="0.2">
      <c r="A334" s="97">
        <v>1</v>
      </c>
      <c r="B334" s="97">
        <v>1</v>
      </c>
      <c r="C334" s="97">
        <v>7</v>
      </c>
      <c r="D334" s="131">
        <v>4</v>
      </c>
      <c r="E334" s="101">
        <v>294</v>
      </c>
      <c r="F334" s="93" t="s">
        <v>416</v>
      </c>
      <c r="G334" s="52" t="s">
        <v>352</v>
      </c>
      <c r="H334" s="41" t="s">
        <v>31</v>
      </c>
      <c r="I334" s="41">
        <v>884</v>
      </c>
      <c r="J334" s="42">
        <v>28</v>
      </c>
      <c r="K334" s="42">
        <f>J334*I334</f>
        <v>24752</v>
      </c>
      <c r="L334" s="43">
        <f>K334/K332</f>
        <v>0.26196473551637278</v>
      </c>
      <c r="M334" s="43">
        <f>K334/$K$5</f>
        <v>1.0983542214551374E-2</v>
      </c>
      <c r="N334" s="44"/>
      <c r="O334" s="43"/>
      <c r="P334" s="45"/>
      <c r="Q334" s="43"/>
      <c r="R334" s="43"/>
      <c r="S334" s="43"/>
      <c r="T334" s="7"/>
      <c r="U334" s="7"/>
      <c r="V334" s="7"/>
    </row>
    <row r="335" spans="1:22" ht="33" hidden="1" customHeight="1" outlineLevel="2" x14ac:dyDescent="0.2">
      <c r="A335" s="97">
        <v>0</v>
      </c>
      <c r="B335" s="97">
        <v>2</v>
      </c>
      <c r="C335" s="97">
        <v>7</v>
      </c>
      <c r="D335" s="131">
        <v>4</v>
      </c>
      <c r="E335" s="100">
        <v>295</v>
      </c>
      <c r="F335" s="92" t="s">
        <v>417</v>
      </c>
      <c r="G335" s="110" t="s">
        <v>359</v>
      </c>
      <c r="H335" s="106"/>
      <c r="I335" s="106"/>
      <c r="J335" s="107"/>
      <c r="K335" s="35">
        <f>SUM(K336)</f>
        <v>6426</v>
      </c>
      <c r="L335" s="36">
        <f>SUM(L336)</f>
        <v>6.8010075566750636E-2</v>
      </c>
      <c r="M335" s="36">
        <f>SUM(M336)</f>
        <v>2.8514965364700683E-3</v>
      </c>
      <c r="N335" s="37"/>
      <c r="O335" s="36"/>
      <c r="P335" s="38"/>
      <c r="Q335" s="36"/>
      <c r="R335" s="36"/>
      <c r="S335" s="36"/>
      <c r="T335" s="39"/>
      <c r="U335" s="39"/>
    </row>
    <row r="336" spans="1:22" ht="54.75" hidden="1" customHeight="1" outlineLevel="2" x14ac:dyDescent="0.2">
      <c r="A336" s="97">
        <v>1</v>
      </c>
      <c r="B336" s="97">
        <v>2</v>
      </c>
      <c r="C336" s="97">
        <v>7</v>
      </c>
      <c r="D336" s="131">
        <v>4</v>
      </c>
      <c r="E336" s="101">
        <v>296</v>
      </c>
      <c r="F336" s="93" t="s">
        <v>418</v>
      </c>
      <c r="G336" s="40" t="s">
        <v>352</v>
      </c>
      <c r="H336" s="41" t="s">
        <v>31</v>
      </c>
      <c r="I336" s="41">
        <v>229.5</v>
      </c>
      <c r="J336" s="42">
        <v>28</v>
      </c>
      <c r="K336" s="42">
        <f>J336*I336</f>
        <v>6426</v>
      </c>
      <c r="L336" s="43">
        <f>K336/K332</f>
        <v>6.8010075566750636E-2</v>
      </c>
      <c r="M336" s="43">
        <f>K336/$K$5</f>
        <v>2.8514965364700683E-3</v>
      </c>
      <c r="N336" s="44"/>
      <c r="O336" s="43"/>
      <c r="P336" s="45"/>
      <c r="Q336" s="43"/>
      <c r="R336" s="43"/>
      <c r="S336" s="43"/>
      <c r="T336" s="7"/>
      <c r="U336" s="7"/>
      <c r="V336" s="7"/>
    </row>
    <row r="337" spans="1:22" ht="30" hidden="1" customHeight="1" outlineLevel="2" x14ac:dyDescent="0.2">
      <c r="A337" s="97">
        <v>0</v>
      </c>
      <c r="B337" s="97">
        <v>3</v>
      </c>
      <c r="C337" s="97">
        <v>7</v>
      </c>
      <c r="D337" s="131">
        <v>4</v>
      </c>
      <c r="E337" s="100">
        <v>297</v>
      </c>
      <c r="F337" s="92" t="s">
        <v>419</v>
      </c>
      <c r="G337" s="109" t="s">
        <v>362</v>
      </c>
      <c r="H337" s="106"/>
      <c r="I337" s="106"/>
      <c r="J337" s="107"/>
      <c r="K337" s="35">
        <f>SUM(K338)</f>
        <v>36176</v>
      </c>
      <c r="L337" s="36">
        <f>SUM(L338)</f>
        <v>0.38287153652392947</v>
      </c>
      <c r="M337" s="36">
        <f>SUM(M338)</f>
        <v>1.6052869390498162E-2</v>
      </c>
      <c r="N337" s="37"/>
      <c r="O337" s="36"/>
      <c r="P337" s="38"/>
      <c r="Q337" s="36"/>
      <c r="R337" s="36"/>
      <c r="S337" s="36"/>
      <c r="T337" s="39"/>
      <c r="U337" s="39"/>
    </row>
    <row r="338" spans="1:22" ht="54.75" hidden="1" customHeight="1" outlineLevel="2" x14ac:dyDescent="0.2">
      <c r="A338" s="97">
        <v>1</v>
      </c>
      <c r="B338" s="97">
        <v>3</v>
      </c>
      <c r="C338" s="97">
        <v>7</v>
      </c>
      <c r="D338" s="131">
        <v>4</v>
      </c>
      <c r="E338" s="101">
        <v>298</v>
      </c>
      <c r="F338" s="93" t="s">
        <v>420</v>
      </c>
      <c r="G338" s="40" t="s">
        <v>352</v>
      </c>
      <c r="H338" s="41" t="s">
        <v>31</v>
      </c>
      <c r="I338" s="41">
        <v>1292</v>
      </c>
      <c r="J338" s="42">
        <v>28</v>
      </c>
      <c r="K338" s="42">
        <f>J338*I338</f>
        <v>36176</v>
      </c>
      <c r="L338" s="43">
        <f>K338/K332</f>
        <v>0.38287153652392947</v>
      </c>
      <c r="M338" s="43">
        <f>K338/$K$5</f>
        <v>1.6052869390498162E-2</v>
      </c>
      <c r="N338" s="44"/>
      <c r="O338" s="43"/>
      <c r="P338" s="45"/>
      <c r="Q338" s="43"/>
      <c r="R338" s="43"/>
      <c r="S338" s="43"/>
      <c r="T338" s="7"/>
      <c r="U338" s="7"/>
      <c r="V338" s="7"/>
    </row>
    <row r="339" spans="1:22" ht="30" hidden="1" customHeight="1" outlineLevel="2" x14ac:dyDescent="0.2">
      <c r="A339" s="97">
        <v>0</v>
      </c>
      <c r="B339" s="97">
        <v>4</v>
      </c>
      <c r="C339" s="97">
        <v>7</v>
      </c>
      <c r="D339" s="131">
        <v>4</v>
      </c>
      <c r="E339" s="100">
        <v>299</v>
      </c>
      <c r="F339" s="92" t="s">
        <v>421</v>
      </c>
      <c r="G339" s="109" t="s">
        <v>365</v>
      </c>
      <c r="H339" s="106"/>
      <c r="I339" s="106"/>
      <c r="J339" s="107"/>
      <c r="K339" s="35">
        <f>SUM(K340)</f>
        <v>27132</v>
      </c>
      <c r="L339" s="36">
        <f>SUM(L340)</f>
        <v>0.2871536523929471</v>
      </c>
      <c r="M339" s="36">
        <f>SUM(M340)</f>
        <v>1.2039652042873621E-2</v>
      </c>
      <c r="N339" s="37"/>
      <c r="O339" s="36"/>
      <c r="P339" s="38"/>
      <c r="Q339" s="36"/>
      <c r="R339" s="36"/>
      <c r="S339" s="36"/>
      <c r="T339" s="39"/>
      <c r="U339" s="39"/>
    </row>
    <row r="340" spans="1:22" ht="54.75" hidden="1" customHeight="1" outlineLevel="2" x14ac:dyDescent="0.2">
      <c r="A340" s="97">
        <v>1</v>
      </c>
      <c r="B340" s="97">
        <v>4</v>
      </c>
      <c r="C340" s="97">
        <v>7</v>
      </c>
      <c r="D340" s="131">
        <v>4</v>
      </c>
      <c r="E340" s="101">
        <v>300</v>
      </c>
      <c r="F340" s="93" t="s">
        <v>422</v>
      </c>
      <c r="G340" s="40" t="s">
        <v>352</v>
      </c>
      <c r="H340" s="41" t="s">
        <v>31</v>
      </c>
      <c r="I340" s="41">
        <v>969</v>
      </c>
      <c r="J340" s="42">
        <v>28</v>
      </c>
      <c r="K340" s="42">
        <f>J340*I340</f>
        <v>27132</v>
      </c>
      <c r="L340" s="43">
        <f>K340/K332</f>
        <v>0.2871536523929471</v>
      </c>
      <c r="M340" s="43">
        <f>K340/$K$5</f>
        <v>1.2039652042873621E-2</v>
      </c>
      <c r="N340" s="44"/>
      <c r="O340" s="43"/>
      <c r="P340" s="45"/>
      <c r="Q340" s="43"/>
      <c r="R340" s="43"/>
      <c r="S340" s="43"/>
      <c r="T340" s="7"/>
      <c r="U340" s="7"/>
      <c r="V340" s="7"/>
    </row>
    <row r="341" spans="1:22" ht="30" hidden="1" customHeight="1" outlineLevel="1" x14ac:dyDescent="0.2">
      <c r="A341" s="97">
        <v>0</v>
      </c>
      <c r="B341" s="97">
        <v>0</v>
      </c>
      <c r="C341" s="97">
        <v>8</v>
      </c>
      <c r="D341" s="131">
        <v>4</v>
      </c>
      <c r="E341" s="99">
        <v>301</v>
      </c>
      <c r="F341" s="91" t="s">
        <v>423</v>
      </c>
      <c r="G341" s="105" t="s">
        <v>424</v>
      </c>
      <c r="H341" s="106"/>
      <c r="I341" s="106"/>
      <c r="J341" s="107"/>
      <c r="K341" s="28">
        <f>K342+K344</f>
        <v>50652</v>
      </c>
      <c r="L341" s="29">
        <f>L342+L344</f>
        <v>1</v>
      </c>
      <c r="M341" s="29">
        <f>M342+M344</f>
        <v>2.2476502110999361E-2</v>
      </c>
      <c r="N341" s="30"/>
      <c r="O341" s="29"/>
      <c r="P341" s="31"/>
      <c r="Q341" s="29"/>
      <c r="R341" s="29"/>
      <c r="S341" s="29"/>
    </row>
    <row r="342" spans="1:22" ht="30" hidden="1" customHeight="1" outlineLevel="2" x14ac:dyDescent="0.2">
      <c r="A342" s="97">
        <v>0</v>
      </c>
      <c r="B342" s="97">
        <v>1</v>
      </c>
      <c r="C342" s="97">
        <v>8</v>
      </c>
      <c r="D342" s="131">
        <v>4</v>
      </c>
      <c r="E342" s="100">
        <v>302</v>
      </c>
      <c r="F342" s="92" t="s">
        <v>425</v>
      </c>
      <c r="G342" s="109" t="s">
        <v>362</v>
      </c>
      <c r="H342" s="106"/>
      <c r="I342" s="106"/>
      <c r="J342" s="107"/>
      <c r="K342" s="35">
        <f>SUM(K343)</f>
        <v>23520</v>
      </c>
      <c r="L342" s="36">
        <f>SUM(L343)</f>
        <v>0.46434494195688225</v>
      </c>
      <c r="M342" s="36">
        <f>SUM(M343)</f>
        <v>1.043685006812574E-2</v>
      </c>
      <c r="N342" s="37"/>
      <c r="O342" s="36"/>
      <c r="P342" s="38"/>
      <c r="Q342" s="36"/>
      <c r="R342" s="36"/>
      <c r="S342" s="36"/>
      <c r="T342" s="39"/>
      <c r="U342" s="39"/>
    </row>
    <row r="343" spans="1:22" ht="54.75" hidden="1" customHeight="1" outlineLevel="2" x14ac:dyDescent="0.2">
      <c r="A343" s="97">
        <v>1</v>
      </c>
      <c r="B343" s="97">
        <v>1</v>
      </c>
      <c r="C343" s="97">
        <v>8</v>
      </c>
      <c r="D343" s="131">
        <v>4</v>
      </c>
      <c r="E343" s="101">
        <v>303</v>
      </c>
      <c r="F343" s="93" t="s">
        <v>426</v>
      </c>
      <c r="G343" s="40" t="s">
        <v>352</v>
      </c>
      <c r="H343" s="41" t="s">
        <v>31</v>
      </c>
      <c r="I343" s="41">
        <v>840</v>
      </c>
      <c r="J343" s="42">
        <v>28</v>
      </c>
      <c r="K343" s="42">
        <f>J343*I343</f>
        <v>23520</v>
      </c>
      <c r="L343" s="43">
        <f>K343/K341</f>
        <v>0.46434494195688225</v>
      </c>
      <c r="M343" s="43">
        <f>K343/$K$5</f>
        <v>1.043685006812574E-2</v>
      </c>
      <c r="N343" s="44"/>
      <c r="O343" s="43"/>
      <c r="P343" s="45"/>
      <c r="Q343" s="43"/>
      <c r="R343" s="43"/>
      <c r="S343" s="43"/>
      <c r="T343" s="7"/>
      <c r="U343" s="7"/>
      <c r="V343" s="7"/>
    </row>
    <row r="344" spans="1:22" ht="30" hidden="1" customHeight="1" outlineLevel="2" x14ac:dyDescent="0.2">
      <c r="A344" s="97">
        <v>0</v>
      </c>
      <c r="B344" s="97">
        <v>2</v>
      </c>
      <c r="C344" s="97">
        <v>8</v>
      </c>
      <c r="D344" s="131">
        <v>4</v>
      </c>
      <c r="E344" s="100">
        <v>304</v>
      </c>
      <c r="F344" s="92" t="s">
        <v>427</v>
      </c>
      <c r="G344" s="109" t="s">
        <v>365</v>
      </c>
      <c r="H344" s="106"/>
      <c r="I344" s="106"/>
      <c r="J344" s="107"/>
      <c r="K344" s="35">
        <f>SUM(K345)</f>
        <v>27132</v>
      </c>
      <c r="L344" s="36">
        <f>SUM(L345)</f>
        <v>0.53565505804311775</v>
      </c>
      <c r="M344" s="36">
        <f>SUM(M345)</f>
        <v>1.2039652042873621E-2</v>
      </c>
      <c r="N344" s="37"/>
      <c r="O344" s="36"/>
      <c r="P344" s="38"/>
      <c r="Q344" s="36"/>
      <c r="R344" s="36"/>
      <c r="S344" s="36"/>
      <c r="T344" s="39"/>
      <c r="U344" s="39"/>
    </row>
    <row r="345" spans="1:22" ht="54.75" hidden="1" customHeight="1" outlineLevel="2" x14ac:dyDescent="0.2">
      <c r="A345" s="97">
        <v>1</v>
      </c>
      <c r="B345" s="97">
        <v>2</v>
      </c>
      <c r="C345" s="97">
        <v>8</v>
      </c>
      <c r="D345" s="131">
        <v>4</v>
      </c>
      <c r="E345" s="101">
        <v>305</v>
      </c>
      <c r="F345" s="93" t="s">
        <v>428</v>
      </c>
      <c r="G345" s="40" t="s">
        <v>352</v>
      </c>
      <c r="H345" s="41" t="s">
        <v>31</v>
      </c>
      <c r="I345" s="41">
        <v>969</v>
      </c>
      <c r="J345" s="42">
        <v>28</v>
      </c>
      <c r="K345" s="42">
        <f>J345*I345</f>
        <v>27132</v>
      </c>
      <c r="L345" s="43">
        <f>K345/K341</f>
        <v>0.53565505804311775</v>
      </c>
      <c r="M345" s="43">
        <f>K345/$K$5</f>
        <v>1.2039652042873621E-2</v>
      </c>
      <c r="N345" s="44"/>
      <c r="O345" s="43"/>
      <c r="P345" s="45"/>
      <c r="Q345" s="43"/>
      <c r="R345" s="43"/>
      <c r="S345" s="43"/>
      <c r="T345" s="7"/>
      <c r="U345" s="7"/>
      <c r="V345" s="7"/>
    </row>
    <row r="346" spans="1:22" ht="30" hidden="1" customHeight="1" outlineLevel="1" x14ac:dyDescent="0.2">
      <c r="A346" s="97">
        <v>0</v>
      </c>
      <c r="B346" s="97">
        <v>0</v>
      </c>
      <c r="C346" s="97">
        <v>9</v>
      </c>
      <c r="D346" s="131">
        <v>4</v>
      </c>
      <c r="E346" s="99">
        <v>306</v>
      </c>
      <c r="F346" s="91" t="s">
        <v>429</v>
      </c>
      <c r="G346" s="105" t="s">
        <v>430</v>
      </c>
      <c r="H346" s="106"/>
      <c r="I346" s="106"/>
      <c r="J346" s="107"/>
      <c r="K346" s="28">
        <f>K347+K349+K351+K353</f>
        <v>77840</v>
      </c>
      <c r="L346" s="29">
        <f>L347+L349+L351+L353</f>
        <v>1</v>
      </c>
      <c r="M346" s="29">
        <f>M347+M349+M351+M353</f>
        <v>3.4541003796892331E-2</v>
      </c>
      <c r="N346" s="30"/>
      <c r="O346" s="29"/>
      <c r="P346" s="31"/>
      <c r="Q346" s="29"/>
      <c r="R346" s="29"/>
      <c r="S346" s="29"/>
    </row>
    <row r="347" spans="1:22" ht="30" hidden="1" customHeight="1" outlineLevel="2" x14ac:dyDescent="0.2">
      <c r="A347" s="97">
        <v>0</v>
      </c>
      <c r="B347" s="97">
        <v>1</v>
      </c>
      <c r="C347" s="97">
        <v>9</v>
      </c>
      <c r="D347" s="131">
        <v>4</v>
      </c>
      <c r="E347" s="100">
        <v>307</v>
      </c>
      <c r="F347" s="92" t="s">
        <v>431</v>
      </c>
      <c r="G347" s="109" t="s">
        <v>356</v>
      </c>
      <c r="H347" s="106"/>
      <c r="I347" s="106"/>
      <c r="J347" s="107"/>
      <c r="K347" s="35">
        <f>SUM(K348)</f>
        <v>25704</v>
      </c>
      <c r="L347" s="36">
        <f>SUM(L348)</f>
        <v>0.33021582733812949</v>
      </c>
      <c r="M347" s="36">
        <f>SUM(M348)</f>
        <v>1.1405986145880273E-2</v>
      </c>
      <c r="N347" s="37"/>
      <c r="O347" s="36"/>
      <c r="P347" s="38"/>
      <c r="Q347" s="36"/>
      <c r="R347" s="36"/>
      <c r="S347" s="36"/>
      <c r="T347" s="39"/>
      <c r="U347" s="39"/>
    </row>
    <row r="348" spans="1:22" ht="54.75" hidden="1" customHeight="1" outlineLevel="2" x14ac:dyDescent="0.2">
      <c r="A348" s="97">
        <v>1</v>
      </c>
      <c r="B348" s="97">
        <v>1</v>
      </c>
      <c r="C348" s="97">
        <v>9</v>
      </c>
      <c r="D348" s="131">
        <v>4</v>
      </c>
      <c r="E348" s="101">
        <v>308</v>
      </c>
      <c r="F348" s="93" t="s">
        <v>432</v>
      </c>
      <c r="G348" s="52" t="s">
        <v>352</v>
      </c>
      <c r="H348" s="41" t="s">
        <v>31</v>
      </c>
      <c r="I348" s="41">
        <v>918</v>
      </c>
      <c r="J348" s="42">
        <v>28</v>
      </c>
      <c r="K348" s="42">
        <f>J348*I348</f>
        <v>25704</v>
      </c>
      <c r="L348" s="43">
        <f>K348/K346</f>
        <v>0.33021582733812949</v>
      </c>
      <c r="M348" s="43">
        <f>K348/$K$5</f>
        <v>1.1405986145880273E-2</v>
      </c>
      <c r="N348" s="44"/>
      <c r="O348" s="43"/>
      <c r="P348" s="45"/>
      <c r="Q348" s="43"/>
      <c r="R348" s="43"/>
      <c r="S348" s="43"/>
      <c r="T348" s="7"/>
      <c r="U348" s="7"/>
      <c r="V348" s="7"/>
    </row>
    <row r="349" spans="1:22" ht="33" hidden="1" customHeight="1" outlineLevel="2" x14ac:dyDescent="0.2">
      <c r="A349" s="97">
        <v>0</v>
      </c>
      <c r="B349" s="97">
        <v>2</v>
      </c>
      <c r="C349" s="97">
        <v>9</v>
      </c>
      <c r="D349" s="131">
        <v>4</v>
      </c>
      <c r="E349" s="100">
        <v>309</v>
      </c>
      <c r="F349" s="92" t="s">
        <v>433</v>
      </c>
      <c r="G349" s="110" t="s">
        <v>359</v>
      </c>
      <c r="H349" s="106"/>
      <c r="I349" s="106"/>
      <c r="J349" s="107"/>
      <c r="K349" s="35">
        <f>SUM(K350)</f>
        <v>6440</v>
      </c>
      <c r="L349" s="36">
        <f>SUM(L350)</f>
        <v>8.2733812949640287E-2</v>
      </c>
      <c r="M349" s="36">
        <f>SUM(M350)</f>
        <v>2.8577089472249049E-3</v>
      </c>
      <c r="N349" s="37"/>
      <c r="O349" s="36"/>
      <c r="P349" s="38"/>
      <c r="Q349" s="36"/>
      <c r="R349" s="36"/>
      <c r="S349" s="36"/>
      <c r="T349" s="39"/>
      <c r="U349" s="39"/>
    </row>
    <row r="350" spans="1:22" ht="54.75" hidden="1" customHeight="1" outlineLevel="2" x14ac:dyDescent="0.2">
      <c r="A350" s="97">
        <v>1</v>
      </c>
      <c r="B350" s="97">
        <v>2</v>
      </c>
      <c r="C350" s="97">
        <v>9</v>
      </c>
      <c r="D350" s="131">
        <v>4</v>
      </c>
      <c r="E350" s="101">
        <v>310</v>
      </c>
      <c r="F350" s="93" t="s">
        <v>434</v>
      </c>
      <c r="G350" s="40" t="s">
        <v>352</v>
      </c>
      <c r="H350" s="41" t="s">
        <v>31</v>
      </c>
      <c r="I350" s="41">
        <v>230</v>
      </c>
      <c r="J350" s="42">
        <v>28</v>
      </c>
      <c r="K350" s="42">
        <f>J350*I350</f>
        <v>6440</v>
      </c>
      <c r="L350" s="43">
        <f>K350/K346</f>
        <v>8.2733812949640287E-2</v>
      </c>
      <c r="M350" s="43">
        <f>K350/$K$5</f>
        <v>2.8577089472249049E-3</v>
      </c>
      <c r="N350" s="44"/>
      <c r="O350" s="43"/>
      <c r="P350" s="45"/>
      <c r="Q350" s="43"/>
      <c r="R350" s="43"/>
      <c r="S350" s="43"/>
      <c r="T350" s="7"/>
      <c r="U350" s="7"/>
      <c r="V350" s="7"/>
    </row>
    <row r="351" spans="1:22" ht="30" hidden="1" customHeight="1" outlineLevel="2" x14ac:dyDescent="0.2">
      <c r="A351" s="97">
        <v>0</v>
      </c>
      <c r="B351" s="97">
        <v>3</v>
      </c>
      <c r="C351" s="97">
        <v>9</v>
      </c>
      <c r="D351" s="131">
        <v>4</v>
      </c>
      <c r="E351" s="100">
        <v>311</v>
      </c>
      <c r="F351" s="92" t="s">
        <v>435</v>
      </c>
      <c r="G351" s="109" t="s">
        <v>362</v>
      </c>
      <c r="H351" s="106"/>
      <c r="I351" s="106"/>
      <c r="J351" s="107"/>
      <c r="K351" s="35">
        <f>SUM(K352)</f>
        <v>18564</v>
      </c>
      <c r="L351" s="36">
        <f>SUM(L352)</f>
        <v>0.23848920863309353</v>
      </c>
      <c r="M351" s="36">
        <f>SUM(M352)</f>
        <v>8.23765666091353E-3</v>
      </c>
      <c r="N351" s="37"/>
      <c r="O351" s="36"/>
      <c r="P351" s="38"/>
      <c r="Q351" s="36"/>
      <c r="R351" s="36"/>
      <c r="S351" s="36"/>
      <c r="T351" s="39"/>
      <c r="U351" s="39"/>
    </row>
    <row r="352" spans="1:22" ht="54.75" hidden="1" customHeight="1" outlineLevel="2" x14ac:dyDescent="0.2">
      <c r="A352" s="97">
        <v>1</v>
      </c>
      <c r="B352" s="97">
        <v>3</v>
      </c>
      <c r="C352" s="97">
        <v>9</v>
      </c>
      <c r="D352" s="131">
        <v>4</v>
      </c>
      <c r="E352" s="101">
        <v>312</v>
      </c>
      <c r="F352" s="93" t="s">
        <v>436</v>
      </c>
      <c r="G352" s="40" t="s">
        <v>352</v>
      </c>
      <c r="H352" s="41" t="s">
        <v>31</v>
      </c>
      <c r="I352" s="41">
        <v>663</v>
      </c>
      <c r="J352" s="42">
        <v>28</v>
      </c>
      <c r="K352" s="42">
        <f>J352*I352</f>
        <v>18564</v>
      </c>
      <c r="L352" s="43">
        <f>K352/K346</f>
        <v>0.23848920863309353</v>
      </c>
      <c r="M352" s="43">
        <f>K352/$K$5</f>
        <v>8.23765666091353E-3</v>
      </c>
      <c r="N352" s="44"/>
      <c r="O352" s="43"/>
      <c r="P352" s="45"/>
      <c r="Q352" s="43"/>
      <c r="R352" s="43"/>
      <c r="S352" s="43"/>
      <c r="T352" s="7"/>
      <c r="U352" s="7"/>
      <c r="V352" s="7"/>
    </row>
    <row r="353" spans="1:22" ht="30" hidden="1" customHeight="1" outlineLevel="2" x14ac:dyDescent="0.2">
      <c r="A353" s="97">
        <v>0</v>
      </c>
      <c r="B353" s="97">
        <v>4</v>
      </c>
      <c r="C353" s="97">
        <v>9</v>
      </c>
      <c r="D353" s="131">
        <v>4</v>
      </c>
      <c r="E353" s="100">
        <v>313</v>
      </c>
      <c r="F353" s="92" t="s">
        <v>437</v>
      </c>
      <c r="G353" s="109" t="s">
        <v>365</v>
      </c>
      <c r="H353" s="106"/>
      <c r="I353" s="106"/>
      <c r="J353" s="107"/>
      <c r="K353" s="35">
        <f>SUM(K354)</f>
        <v>27132</v>
      </c>
      <c r="L353" s="36">
        <f>SUM(L354)</f>
        <v>0.34856115107913671</v>
      </c>
      <c r="M353" s="36">
        <f>SUM(M354)</f>
        <v>1.2039652042873621E-2</v>
      </c>
      <c r="N353" s="37"/>
      <c r="O353" s="36"/>
      <c r="P353" s="38"/>
      <c r="Q353" s="36"/>
      <c r="R353" s="36"/>
      <c r="S353" s="36"/>
      <c r="T353" s="39"/>
      <c r="U353" s="39"/>
    </row>
    <row r="354" spans="1:22" ht="54.75" hidden="1" customHeight="1" outlineLevel="2" x14ac:dyDescent="0.2">
      <c r="A354" s="97">
        <v>1</v>
      </c>
      <c r="B354" s="97">
        <v>4</v>
      </c>
      <c r="C354" s="97">
        <v>9</v>
      </c>
      <c r="D354" s="131">
        <v>4</v>
      </c>
      <c r="E354" s="101">
        <v>314</v>
      </c>
      <c r="F354" s="93" t="s">
        <v>438</v>
      </c>
      <c r="G354" s="40" t="s">
        <v>352</v>
      </c>
      <c r="H354" s="41" t="s">
        <v>31</v>
      </c>
      <c r="I354" s="41">
        <v>969</v>
      </c>
      <c r="J354" s="42">
        <v>28</v>
      </c>
      <c r="K354" s="42">
        <f>J354*I354</f>
        <v>27132</v>
      </c>
      <c r="L354" s="43">
        <f>K354/K346</f>
        <v>0.34856115107913671</v>
      </c>
      <c r="M354" s="43">
        <f>K354/$K$5</f>
        <v>1.2039652042873621E-2</v>
      </c>
      <c r="N354" s="44"/>
      <c r="O354" s="43"/>
      <c r="P354" s="45"/>
      <c r="Q354" s="43"/>
      <c r="R354" s="43"/>
      <c r="S354" s="43"/>
      <c r="T354" s="7"/>
      <c r="U354" s="7"/>
      <c r="V354" s="7"/>
    </row>
    <row r="355" spans="1:22" ht="30" hidden="1" customHeight="1" outlineLevel="1" x14ac:dyDescent="0.2">
      <c r="A355" s="97">
        <v>0</v>
      </c>
      <c r="B355" s="97">
        <v>0</v>
      </c>
      <c r="C355" s="97">
        <v>10</v>
      </c>
      <c r="D355" s="131">
        <v>4</v>
      </c>
      <c r="E355" s="99">
        <v>315</v>
      </c>
      <c r="F355" s="91" t="s">
        <v>439</v>
      </c>
      <c r="G355" s="105" t="s">
        <v>440</v>
      </c>
      <c r="H355" s="106"/>
      <c r="I355" s="106"/>
      <c r="J355" s="107"/>
      <c r="K355" s="28">
        <f>K356+K358+K360+K362</f>
        <v>65926</v>
      </c>
      <c r="L355" s="29">
        <f>L356+L358+L360+L362</f>
        <v>1</v>
      </c>
      <c r="M355" s="29">
        <f>M356+M358+M360+M362</f>
        <v>2.9254242244526253E-2</v>
      </c>
      <c r="N355" s="30"/>
      <c r="O355" s="29"/>
      <c r="P355" s="31"/>
      <c r="Q355" s="29"/>
      <c r="R355" s="29"/>
      <c r="S355" s="29"/>
    </row>
    <row r="356" spans="1:22" ht="30" hidden="1" customHeight="1" outlineLevel="2" x14ac:dyDescent="0.2">
      <c r="A356" s="97">
        <v>0</v>
      </c>
      <c r="B356" s="97">
        <v>1</v>
      </c>
      <c r="C356" s="97">
        <v>10</v>
      </c>
      <c r="D356" s="131">
        <v>4</v>
      </c>
      <c r="E356" s="100">
        <v>316</v>
      </c>
      <c r="F356" s="92" t="s">
        <v>441</v>
      </c>
      <c r="G356" s="109" t="s">
        <v>356</v>
      </c>
      <c r="H356" s="106"/>
      <c r="I356" s="106"/>
      <c r="J356" s="107"/>
      <c r="K356" s="35">
        <f>SUM(K357)</f>
        <v>25704</v>
      </c>
      <c r="L356" s="36">
        <f>SUM(L357)</f>
        <v>0.38989169675090252</v>
      </c>
      <c r="M356" s="36">
        <f>SUM(M357)</f>
        <v>1.1405986145880273E-2</v>
      </c>
      <c r="N356" s="37"/>
      <c r="O356" s="36"/>
      <c r="P356" s="38"/>
      <c r="Q356" s="36"/>
      <c r="R356" s="36"/>
      <c r="S356" s="36"/>
      <c r="T356" s="39"/>
      <c r="U356" s="39"/>
    </row>
    <row r="357" spans="1:22" ht="54.75" hidden="1" customHeight="1" outlineLevel="2" x14ac:dyDescent="0.2">
      <c r="A357" s="97">
        <v>1</v>
      </c>
      <c r="B357" s="97">
        <v>1</v>
      </c>
      <c r="C357" s="97">
        <v>10</v>
      </c>
      <c r="D357" s="131">
        <v>4</v>
      </c>
      <c r="E357" s="101">
        <v>317</v>
      </c>
      <c r="F357" s="93" t="s">
        <v>442</v>
      </c>
      <c r="G357" s="52" t="s">
        <v>352</v>
      </c>
      <c r="H357" s="41" t="s">
        <v>31</v>
      </c>
      <c r="I357" s="41">
        <v>918</v>
      </c>
      <c r="J357" s="42">
        <v>28</v>
      </c>
      <c r="K357" s="42">
        <f>J357*I357</f>
        <v>25704</v>
      </c>
      <c r="L357" s="43">
        <f>K357/K355</f>
        <v>0.38989169675090252</v>
      </c>
      <c r="M357" s="43">
        <f>K357/$K$5</f>
        <v>1.1405986145880273E-2</v>
      </c>
      <c r="N357" s="44"/>
      <c r="O357" s="43"/>
      <c r="P357" s="45"/>
      <c r="Q357" s="43"/>
      <c r="R357" s="43"/>
      <c r="S357" s="43"/>
      <c r="T357" s="7"/>
      <c r="U357" s="7"/>
      <c r="V357" s="7"/>
    </row>
    <row r="358" spans="1:22" ht="33" hidden="1" customHeight="1" outlineLevel="2" x14ac:dyDescent="0.2">
      <c r="A358" s="97">
        <v>0</v>
      </c>
      <c r="B358" s="97">
        <v>2</v>
      </c>
      <c r="C358" s="97">
        <v>10</v>
      </c>
      <c r="D358" s="131">
        <v>4</v>
      </c>
      <c r="E358" s="100">
        <v>318</v>
      </c>
      <c r="F358" s="92" t="s">
        <v>443</v>
      </c>
      <c r="G358" s="110" t="s">
        <v>359</v>
      </c>
      <c r="H358" s="106"/>
      <c r="I358" s="106"/>
      <c r="J358" s="107"/>
      <c r="K358" s="35">
        <f>SUM(K359)</f>
        <v>6426</v>
      </c>
      <c r="L358" s="36">
        <f>SUM(L359)</f>
        <v>9.7472924187725629E-2</v>
      </c>
      <c r="M358" s="36">
        <f>SUM(M359)</f>
        <v>2.8514965364700683E-3</v>
      </c>
      <c r="N358" s="37"/>
      <c r="O358" s="36"/>
      <c r="P358" s="38"/>
      <c r="Q358" s="36"/>
      <c r="R358" s="36"/>
      <c r="S358" s="36"/>
      <c r="T358" s="39"/>
      <c r="U358" s="39"/>
    </row>
    <row r="359" spans="1:22" ht="54.75" hidden="1" customHeight="1" outlineLevel="2" x14ac:dyDescent="0.2">
      <c r="A359" s="97">
        <v>1</v>
      </c>
      <c r="B359" s="97">
        <v>2</v>
      </c>
      <c r="C359" s="97">
        <v>10</v>
      </c>
      <c r="D359" s="131">
        <v>4</v>
      </c>
      <c r="E359" s="101">
        <v>319</v>
      </c>
      <c r="F359" s="93" t="s">
        <v>444</v>
      </c>
      <c r="G359" s="40" t="s">
        <v>352</v>
      </c>
      <c r="H359" s="41" t="s">
        <v>31</v>
      </c>
      <c r="I359" s="41">
        <v>229.5</v>
      </c>
      <c r="J359" s="42">
        <v>28</v>
      </c>
      <c r="K359" s="42">
        <f>J359*I359</f>
        <v>6426</v>
      </c>
      <c r="L359" s="43">
        <f>K359/K355</f>
        <v>9.7472924187725629E-2</v>
      </c>
      <c r="M359" s="43">
        <f>K359/$K$5</f>
        <v>2.8514965364700683E-3</v>
      </c>
      <c r="N359" s="44"/>
      <c r="O359" s="43"/>
      <c r="P359" s="45"/>
      <c r="Q359" s="43"/>
      <c r="R359" s="43"/>
      <c r="S359" s="43"/>
      <c r="T359" s="7"/>
      <c r="U359" s="7"/>
      <c r="V359" s="7"/>
    </row>
    <row r="360" spans="1:22" ht="30" hidden="1" customHeight="1" outlineLevel="2" x14ac:dyDescent="0.2">
      <c r="A360" s="97">
        <v>0</v>
      </c>
      <c r="B360" s="97">
        <v>3</v>
      </c>
      <c r="C360" s="97">
        <v>10</v>
      </c>
      <c r="D360" s="131">
        <v>4</v>
      </c>
      <c r="E360" s="100">
        <v>320</v>
      </c>
      <c r="F360" s="92" t="s">
        <v>445</v>
      </c>
      <c r="G360" s="109" t="s">
        <v>362</v>
      </c>
      <c r="H360" s="106"/>
      <c r="I360" s="106"/>
      <c r="J360" s="107"/>
      <c r="K360" s="35">
        <f>SUM(K361)</f>
        <v>6664</v>
      </c>
      <c r="L360" s="36">
        <f>SUM(L361)</f>
        <v>0.10108303249097472</v>
      </c>
      <c r="M360" s="36">
        <f>SUM(M361)</f>
        <v>2.9571075193022931E-3</v>
      </c>
      <c r="N360" s="37"/>
      <c r="O360" s="36"/>
      <c r="P360" s="38"/>
      <c r="Q360" s="36"/>
      <c r="R360" s="36"/>
      <c r="S360" s="36"/>
      <c r="T360" s="39"/>
      <c r="U360" s="39"/>
    </row>
    <row r="361" spans="1:22" ht="54.75" hidden="1" customHeight="1" outlineLevel="2" x14ac:dyDescent="0.2">
      <c r="A361" s="97">
        <v>1</v>
      </c>
      <c r="B361" s="97">
        <v>3</v>
      </c>
      <c r="C361" s="97">
        <v>10</v>
      </c>
      <c r="D361" s="131">
        <v>4</v>
      </c>
      <c r="E361" s="101">
        <v>321</v>
      </c>
      <c r="F361" s="93" t="s">
        <v>446</v>
      </c>
      <c r="G361" s="40" t="s">
        <v>352</v>
      </c>
      <c r="H361" s="41" t="s">
        <v>31</v>
      </c>
      <c r="I361" s="41">
        <v>238</v>
      </c>
      <c r="J361" s="42">
        <v>28</v>
      </c>
      <c r="K361" s="42">
        <f>J361*I361</f>
        <v>6664</v>
      </c>
      <c r="L361" s="43">
        <f>K361/K355</f>
        <v>0.10108303249097472</v>
      </c>
      <c r="M361" s="43">
        <f>K361/$K$5</f>
        <v>2.9571075193022931E-3</v>
      </c>
      <c r="N361" s="44"/>
      <c r="O361" s="43"/>
      <c r="P361" s="45"/>
      <c r="Q361" s="43"/>
      <c r="R361" s="43"/>
      <c r="S361" s="43"/>
      <c r="T361" s="7"/>
      <c r="U361" s="7"/>
      <c r="V361" s="7"/>
    </row>
    <row r="362" spans="1:22" ht="30" hidden="1" customHeight="1" outlineLevel="2" x14ac:dyDescent="0.2">
      <c r="A362" s="97">
        <v>0</v>
      </c>
      <c r="B362" s="97">
        <v>4</v>
      </c>
      <c r="C362" s="97">
        <v>10</v>
      </c>
      <c r="D362" s="131">
        <v>4</v>
      </c>
      <c r="E362" s="100">
        <v>322</v>
      </c>
      <c r="F362" s="92" t="s">
        <v>447</v>
      </c>
      <c r="G362" s="109" t="s">
        <v>365</v>
      </c>
      <c r="H362" s="106"/>
      <c r="I362" s="106"/>
      <c r="J362" s="107"/>
      <c r="K362" s="35">
        <f>SUM(K363)</f>
        <v>27132</v>
      </c>
      <c r="L362" s="36">
        <f>SUM(L363)</f>
        <v>0.41155234657039713</v>
      </c>
      <c r="M362" s="36">
        <f>SUM(M363)</f>
        <v>1.2039652042873621E-2</v>
      </c>
      <c r="N362" s="37"/>
      <c r="O362" s="36"/>
      <c r="P362" s="38"/>
      <c r="Q362" s="36"/>
      <c r="R362" s="36"/>
      <c r="S362" s="36"/>
      <c r="T362" s="39"/>
      <c r="U362" s="39"/>
    </row>
    <row r="363" spans="1:22" ht="54.75" hidden="1" customHeight="1" outlineLevel="2" x14ac:dyDescent="0.2">
      <c r="A363" s="97">
        <v>1</v>
      </c>
      <c r="B363" s="97">
        <v>4</v>
      </c>
      <c r="C363" s="97">
        <v>10</v>
      </c>
      <c r="D363" s="131">
        <v>4</v>
      </c>
      <c r="E363" s="101">
        <v>323</v>
      </c>
      <c r="F363" s="93" t="s">
        <v>448</v>
      </c>
      <c r="G363" s="40" t="s">
        <v>352</v>
      </c>
      <c r="H363" s="41" t="s">
        <v>31</v>
      </c>
      <c r="I363" s="41">
        <v>969</v>
      </c>
      <c r="J363" s="42">
        <v>28</v>
      </c>
      <c r="K363" s="42">
        <f>J363*I363</f>
        <v>27132</v>
      </c>
      <c r="L363" s="43">
        <f>K363/K355</f>
        <v>0.41155234657039713</v>
      </c>
      <c r="M363" s="43">
        <f>K363/$K$5</f>
        <v>1.2039652042873621E-2</v>
      </c>
      <c r="N363" s="44"/>
      <c r="O363" s="43"/>
      <c r="P363" s="45"/>
      <c r="Q363" s="43"/>
      <c r="R363" s="43"/>
      <c r="S363" s="43"/>
      <c r="T363" s="7"/>
      <c r="U363" s="7"/>
      <c r="V363" s="7"/>
    </row>
    <row r="364" spans="1:22" ht="30" hidden="1" customHeight="1" outlineLevel="1" x14ac:dyDescent="0.2">
      <c r="A364" s="97">
        <v>0</v>
      </c>
      <c r="B364" s="97">
        <v>0</v>
      </c>
      <c r="C364" s="97">
        <v>11</v>
      </c>
      <c r="D364" s="131">
        <v>4</v>
      </c>
      <c r="E364" s="99">
        <v>324</v>
      </c>
      <c r="F364" s="91" t="s">
        <v>449</v>
      </c>
      <c r="G364" s="105" t="s">
        <v>450</v>
      </c>
      <c r="H364" s="106"/>
      <c r="I364" s="106"/>
      <c r="J364" s="107"/>
      <c r="K364" s="28">
        <f>K365+K367+K369+K371</f>
        <v>159222</v>
      </c>
      <c r="L364" s="29">
        <f>L365+L367+L369+L371</f>
        <v>1</v>
      </c>
      <c r="M364" s="29">
        <f>M365+M367+M369+M371</f>
        <v>7.065374751475835E-2</v>
      </c>
      <c r="N364" s="30"/>
      <c r="O364" s="29"/>
      <c r="P364" s="31"/>
      <c r="Q364" s="29"/>
      <c r="R364" s="29"/>
      <c r="S364" s="29"/>
    </row>
    <row r="365" spans="1:22" ht="30" hidden="1" customHeight="1" outlineLevel="2" x14ac:dyDescent="0.2">
      <c r="A365" s="97">
        <v>0</v>
      </c>
      <c r="B365" s="97">
        <v>1</v>
      </c>
      <c r="C365" s="97">
        <v>11</v>
      </c>
      <c r="D365" s="131">
        <v>4</v>
      </c>
      <c r="E365" s="100">
        <v>325</v>
      </c>
      <c r="F365" s="92" t="s">
        <v>451</v>
      </c>
      <c r="G365" s="109" t="s">
        <v>356</v>
      </c>
      <c r="H365" s="106"/>
      <c r="I365" s="106"/>
      <c r="J365" s="107"/>
      <c r="K365" s="35">
        <f>SUM(K366)</f>
        <v>25704</v>
      </c>
      <c r="L365" s="36">
        <f>SUM(L366)</f>
        <v>0.16143497757847533</v>
      </c>
      <c r="M365" s="36">
        <f>SUM(M366)</f>
        <v>1.1405986145880273E-2</v>
      </c>
      <c r="N365" s="37"/>
      <c r="O365" s="36"/>
      <c r="P365" s="38"/>
      <c r="Q365" s="36"/>
      <c r="R365" s="36"/>
      <c r="S365" s="36"/>
      <c r="T365" s="39"/>
      <c r="U365" s="39"/>
    </row>
    <row r="366" spans="1:22" ht="54.75" hidden="1" customHeight="1" outlineLevel="2" x14ac:dyDescent="0.2">
      <c r="A366" s="97">
        <v>1</v>
      </c>
      <c r="B366" s="97">
        <v>1</v>
      </c>
      <c r="C366" s="97">
        <v>11</v>
      </c>
      <c r="D366" s="131">
        <v>4</v>
      </c>
      <c r="E366" s="101">
        <v>326</v>
      </c>
      <c r="F366" s="93" t="s">
        <v>452</v>
      </c>
      <c r="G366" s="52" t="s">
        <v>352</v>
      </c>
      <c r="H366" s="41" t="s">
        <v>31</v>
      </c>
      <c r="I366" s="41">
        <v>918</v>
      </c>
      <c r="J366" s="42">
        <v>28</v>
      </c>
      <c r="K366" s="42">
        <f>J366*I366</f>
        <v>25704</v>
      </c>
      <c r="L366" s="43">
        <f>K366/K364</f>
        <v>0.16143497757847533</v>
      </c>
      <c r="M366" s="43">
        <f>K366/$K$5</f>
        <v>1.1405986145880273E-2</v>
      </c>
      <c r="N366" s="44"/>
      <c r="O366" s="43"/>
      <c r="P366" s="45"/>
      <c r="Q366" s="43"/>
      <c r="R366" s="43"/>
      <c r="S366" s="43"/>
    </row>
    <row r="367" spans="1:22" ht="33" hidden="1" customHeight="1" outlineLevel="2" x14ac:dyDescent="0.2">
      <c r="A367" s="97">
        <v>0</v>
      </c>
      <c r="B367" s="97">
        <v>2</v>
      </c>
      <c r="C367" s="97">
        <v>11</v>
      </c>
      <c r="D367" s="131">
        <v>4</v>
      </c>
      <c r="E367" s="100">
        <v>327</v>
      </c>
      <c r="F367" s="92" t="s">
        <v>453</v>
      </c>
      <c r="G367" s="110" t="s">
        <v>359</v>
      </c>
      <c r="H367" s="106"/>
      <c r="I367" s="106"/>
      <c r="J367" s="107"/>
      <c r="K367" s="35">
        <f>SUM(K368)</f>
        <v>6426</v>
      </c>
      <c r="L367" s="36">
        <f>SUM(L368)</f>
        <v>4.0358744394618833E-2</v>
      </c>
      <c r="M367" s="36">
        <f>SUM(M368)</f>
        <v>2.8514965364700683E-3</v>
      </c>
      <c r="N367" s="37"/>
      <c r="O367" s="36"/>
      <c r="P367" s="38"/>
      <c r="Q367" s="36"/>
      <c r="R367" s="36"/>
      <c r="S367" s="36"/>
      <c r="T367" s="39"/>
      <c r="U367" s="39"/>
    </row>
    <row r="368" spans="1:22" ht="54.75" hidden="1" customHeight="1" outlineLevel="2" x14ac:dyDescent="0.2">
      <c r="A368" s="97">
        <v>1</v>
      </c>
      <c r="B368" s="97">
        <v>2</v>
      </c>
      <c r="C368" s="97">
        <v>11</v>
      </c>
      <c r="D368" s="131">
        <v>4</v>
      </c>
      <c r="E368" s="101">
        <v>328</v>
      </c>
      <c r="F368" s="93" t="s">
        <v>454</v>
      </c>
      <c r="G368" s="40" t="s">
        <v>352</v>
      </c>
      <c r="H368" s="41" t="s">
        <v>31</v>
      </c>
      <c r="I368" s="41">
        <v>229.5</v>
      </c>
      <c r="J368" s="42">
        <v>28</v>
      </c>
      <c r="K368" s="42">
        <f>J368*I368</f>
        <v>6426</v>
      </c>
      <c r="L368" s="43">
        <f>K368/K364</f>
        <v>4.0358744394618833E-2</v>
      </c>
      <c r="M368" s="43">
        <f>K368/$K$5</f>
        <v>2.8514965364700683E-3</v>
      </c>
      <c r="N368" s="44"/>
      <c r="O368" s="43"/>
      <c r="P368" s="45"/>
      <c r="Q368" s="43"/>
      <c r="R368" s="43"/>
      <c r="S368" s="43"/>
    </row>
    <row r="369" spans="1:22" ht="30" hidden="1" customHeight="1" outlineLevel="2" x14ac:dyDescent="0.2">
      <c r="A369" s="97">
        <v>0</v>
      </c>
      <c r="B369" s="97">
        <v>3</v>
      </c>
      <c r="C369" s="97">
        <v>11</v>
      </c>
      <c r="D369" s="131">
        <v>4</v>
      </c>
      <c r="E369" s="100">
        <v>329</v>
      </c>
      <c r="F369" s="92" t="s">
        <v>455</v>
      </c>
      <c r="G369" s="109" t="s">
        <v>362</v>
      </c>
      <c r="H369" s="106"/>
      <c r="I369" s="106"/>
      <c r="J369" s="107"/>
      <c r="K369" s="35">
        <f>SUM(K370)</f>
        <v>99960</v>
      </c>
      <c r="L369" s="36">
        <f>SUM(L370)</f>
        <v>0.62780269058295968</v>
      </c>
      <c r="M369" s="36">
        <f>SUM(M370)</f>
        <v>4.4356612789534393E-2</v>
      </c>
      <c r="N369" s="37"/>
      <c r="O369" s="36"/>
      <c r="P369" s="38"/>
      <c r="Q369" s="36"/>
      <c r="R369" s="36"/>
      <c r="S369" s="36"/>
      <c r="T369" s="39"/>
      <c r="U369" s="39"/>
    </row>
    <row r="370" spans="1:22" ht="54.75" hidden="1" customHeight="1" outlineLevel="2" x14ac:dyDescent="0.2">
      <c r="A370" s="97">
        <v>1</v>
      </c>
      <c r="B370" s="97">
        <v>3</v>
      </c>
      <c r="C370" s="97">
        <v>11</v>
      </c>
      <c r="D370" s="131">
        <v>4</v>
      </c>
      <c r="E370" s="101">
        <v>330</v>
      </c>
      <c r="F370" s="93" t="s">
        <v>456</v>
      </c>
      <c r="G370" s="40" t="s">
        <v>352</v>
      </c>
      <c r="H370" s="41" t="s">
        <v>31</v>
      </c>
      <c r="I370" s="41">
        <v>3570</v>
      </c>
      <c r="J370" s="42">
        <v>28</v>
      </c>
      <c r="K370" s="42">
        <f>J370*I370</f>
        <v>99960</v>
      </c>
      <c r="L370" s="43">
        <f>K370/K364</f>
        <v>0.62780269058295968</v>
      </c>
      <c r="M370" s="43">
        <f>K370/$K$5</f>
        <v>4.4356612789534393E-2</v>
      </c>
      <c r="N370" s="44"/>
      <c r="O370" s="43"/>
      <c r="P370" s="45"/>
      <c r="Q370" s="43"/>
      <c r="R370" s="43"/>
      <c r="S370" s="43"/>
    </row>
    <row r="371" spans="1:22" ht="30" hidden="1" customHeight="1" outlineLevel="2" x14ac:dyDescent="0.2">
      <c r="A371" s="97">
        <v>0</v>
      </c>
      <c r="B371" s="97">
        <v>4</v>
      </c>
      <c r="C371" s="97">
        <v>11</v>
      </c>
      <c r="D371" s="131">
        <v>4</v>
      </c>
      <c r="E371" s="100">
        <v>331</v>
      </c>
      <c r="F371" s="92" t="s">
        <v>457</v>
      </c>
      <c r="G371" s="109" t="s">
        <v>365</v>
      </c>
      <c r="H371" s="106"/>
      <c r="I371" s="106"/>
      <c r="J371" s="107"/>
      <c r="K371" s="35">
        <f>SUM(K372)</f>
        <v>27132</v>
      </c>
      <c r="L371" s="36">
        <f>SUM(L372)</f>
        <v>0.17040358744394618</v>
      </c>
      <c r="M371" s="36">
        <f>SUM(M372)</f>
        <v>1.2039652042873621E-2</v>
      </c>
      <c r="N371" s="37"/>
      <c r="O371" s="36"/>
      <c r="P371" s="38"/>
      <c r="Q371" s="36"/>
      <c r="R371" s="36"/>
      <c r="S371" s="36"/>
      <c r="T371" s="39"/>
      <c r="U371" s="39"/>
    </row>
    <row r="372" spans="1:22" ht="54.75" hidden="1" customHeight="1" outlineLevel="2" x14ac:dyDescent="0.2">
      <c r="A372" s="97">
        <v>1</v>
      </c>
      <c r="B372" s="97">
        <v>4</v>
      </c>
      <c r="C372" s="97">
        <v>11</v>
      </c>
      <c r="D372" s="131">
        <v>4</v>
      </c>
      <c r="E372" s="101">
        <v>332</v>
      </c>
      <c r="F372" s="93" t="s">
        <v>458</v>
      </c>
      <c r="G372" s="40" t="s">
        <v>352</v>
      </c>
      <c r="H372" s="41" t="s">
        <v>31</v>
      </c>
      <c r="I372" s="41">
        <v>969</v>
      </c>
      <c r="J372" s="42">
        <v>28</v>
      </c>
      <c r="K372" s="42">
        <f>J372*I372</f>
        <v>27132</v>
      </c>
      <c r="L372" s="43">
        <f>K372/K364</f>
        <v>0.17040358744394618</v>
      </c>
      <c r="M372" s="43">
        <f>K372/$K$5</f>
        <v>1.2039652042873621E-2</v>
      </c>
      <c r="N372" s="44"/>
      <c r="O372" s="43"/>
      <c r="P372" s="45"/>
      <c r="Q372" s="43"/>
      <c r="R372" s="43"/>
      <c r="S372" s="43"/>
    </row>
    <row r="373" spans="1:22" ht="87" customHeight="1" collapsed="1" x14ac:dyDescent="0.2">
      <c r="A373" s="97">
        <v>0</v>
      </c>
      <c r="B373" s="97">
        <v>0</v>
      </c>
      <c r="C373" s="97">
        <v>0</v>
      </c>
      <c r="D373" s="131">
        <v>5</v>
      </c>
      <c r="E373" s="98">
        <v>333</v>
      </c>
      <c r="F373" s="90">
        <v>5</v>
      </c>
      <c r="G373" s="20" t="s">
        <v>459</v>
      </c>
      <c r="H373" s="53" t="s">
        <v>460</v>
      </c>
      <c r="I373" s="22">
        <v>159</v>
      </c>
      <c r="J373" s="23">
        <v>100</v>
      </c>
      <c r="K373" s="24">
        <f>K374+K376+K378+K380+K382+K384</f>
        <v>15900</v>
      </c>
      <c r="L373" s="25" t="s">
        <v>27</v>
      </c>
      <c r="M373" s="26">
        <f>M374+M376+M378+M380+M382+M384</f>
        <v>7.0555236429931667E-3</v>
      </c>
      <c r="N373" s="26"/>
      <c r="O373" s="26"/>
      <c r="P373" s="27"/>
      <c r="Q373" s="26"/>
      <c r="R373" s="26"/>
      <c r="S373" s="26"/>
    </row>
    <row r="374" spans="1:22" ht="30" hidden="1" customHeight="1" outlineLevel="1" x14ac:dyDescent="0.2">
      <c r="A374" s="97">
        <v>0</v>
      </c>
      <c r="B374" s="97">
        <v>1</v>
      </c>
      <c r="C374" s="97">
        <v>1</v>
      </c>
      <c r="D374" s="131">
        <v>5</v>
      </c>
      <c r="E374" s="99">
        <v>335</v>
      </c>
      <c r="F374" s="91" t="s">
        <v>461</v>
      </c>
      <c r="G374" s="112" t="s">
        <v>462</v>
      </c>
      <c r="H374" s="106"/>
      <c r="I374" s="106"/>
      <c r="J374" s="107"/>
      <c r="K374" s="28">
        <f>SUM(K375)</f>
        <v>2300</v>
      </c>
      <c r="L374" s="29">
        <f>SUM(L375)</f>
        <v>0.14465408805031446</v>
      </c>
      <c r="M374" s="29">
        <f>SUM(M375)</f>
        <v>1.020610338294609E-3</v>
      </c>
      <c r="N374" s="30"/>
      <c r="O374" s="29"/>
      <c r="P374" s="31"/>
      <c r="Q374" s="29"/>
      <c r="R374" s="29"/>
      <c r="S374" s="29"/>
    </row>
    <row r="375" spans="1:22" ht="54.75" hidden="1" customHeight="1" outlineLevel="1" x14ac:dyDescent="0.2">
      <c r="A375" s="97">
        <v>1</v>
      </c>
      <c r="B375" s="97">
        <v>1</v>
      </c>
      <c r="C375" s="97">
        <v>1</v>
      </c>
      <c r="D375" s="131">
        <v>5</v>
      </c>
      <c r="E375" s="101">
        <v>336</v>
      </c>
      <c r="F375" s="93" t="s">
        <v>463</v>
      </c>
      <c r="G375" s="52" t="s">
        <v>459</v>
      </c>
      <c r="H375" s="41" t="s">
        <v>460</v>
      </c>
      <c r="I375" s="41">
        <v>23</v>
      </c>
      <c r="J375" s="42">
        <v>100</v>
      </c>
      <c r="K375" s="42">
        <f>J375*I375</f>
        <v>2300</v>
      </c>
      <c r="L375" s="43">
        <f>K375/$K$373</f>
        <v>0.14465408805031446</v>
      </c>
      <c r="M375" s="43">
        <f>K375/$K$5</f>
        <v>1.020610338294609E-3</v>
      </c>
      <c r="N375" s="44"/>
      <c r="O375" s="43"/>
      <c r="P375" s="45"/>
      <c r="Q375" s="43"/>
      <c r="R375" s="43"/>
      <c r="S375" s="43"/>
    </row>
    <row r="376" spans="1:22" ht="30" hidden="1" customHeight="1" outlineLevel="1" x14ac:dyDescent="0.2">
      <c r="A376" s="97">
        <v>0</v>
      </c>
      <c r="B376" s="97">
        <v>1</v>
      </c>
      <c r="C376" s="97">
        <v>2</v>
      </c>
      <c r="D376" s="131">
        <v>5</v>
      </c>
      <c r="E376" s="99">
        <v>338</v>
      </c>
      <c r="F376" s="91" t="s">
        <v>464</v>
      </c>
      <c r="G376" s="112" t="s">
        <v>465</v>
      </c>
      <c r="H376" s="106"/>
      <c r="I376" s="106"/>
      <c r="J376" s="107"/>
      <c r="K376" s="28">
        <f>SUM(K377)</f>
        <v>2500</v>
      </c>
      <c r="L376" s="29">
        <f>SUM(L377)</f>
        <v>0.15723270440251572</v>
      </c>
      <c r="M376" s="29">
        <f>SUM(M377)</f>
        <v>1.1093590633637054E-3</v>
      </c>
      <c r="N376" s="30"/>
      <c r="O376" s="29"/>
      <c r="P376" s="31"/>
      <c r="Q376" s="29"/>
      <c r="R376" s="29"/>
      <c r="S376" s="29"/>
    </row>
    <row r="377" spans="1:22" ht="54.75" hidden="1" customHeight="1" outlineLevel="1" x14ac:dyDescent="0.2">
      <c r="A377" s="97">
        <v>1</v>
      </c>
      <c r="B377" s="97">
        <v>1</v>
      </c>
      <c r="C377" s="97">
        <v>2</v>
      </c>
      <c r="D377" s="131">
        <v>5</v>
      </c>
      <c r="E377" s="101">
        <v>339</v>
      </c>
      <c r="F377" s="93" t="s">
        <v>466</v>
      </c>
      <c r="G377" s="52" t="s">
        <v>459</v>
      </c>
      <c r="H377" s="41" t="s">
        <v>460</v>
      </c>
      <c r="I377" s="41">
        <v>25</v>
      </c>
      <c r="J377" s="42">
        <v>100</v>
      </c>
      <c r="K377" s="42">
        <f>J377*I377</f>
        <v>2500</v>
      </c>
      <c r="L377" s="43">
        <f>K377/$K$373</f>
        <v>0.15723270440251572</v>
      </c>
      <c r="M377" s="43">
        <f>K377/$K$5</f>
        <v>1.1093590633637054E-3</v>
      </c>
      <c r="N377" s="44"/>
      <c r="O377" s="43"/>
      <c r="P377" s="45"/>
      <c r="Q377" s="43"/>
      <c r="R377" s="43"/>
      <c r="S377" s="43"/>
      <c r="T377" s="7"/>
      <c r="U377" s="7"/>
      <c r="V377" s="7"/>
    </row>
    <row r="378" spans="1:22" ht="30" hidden="1" customHeight="1" outlineLevel="1" x14ac:dyDescent="0.2">
      <c r="A378" s="97">
        <v>0</v>
      </c>
      <c r="B378" s="97">
        <v>1</v>
      </c>
      <c r="C378" s="97">
        <v>3</v>
      </c>
      <c r="D378" s="131">
        <v>5</v>
      </c>
      <c r="E378" s="99">
        <v>341</v>
      </c>
      <c r="F378" s="91" t="s">
        <v>467</v>
      </c>
      <c r="G378" s="113" t="s">
        <v>468</v>
      </c>
      <c r="H378" s="106"/>
      <c r="I378" s="106"/>
      <c r="J378" s="107"/>
      <c r="K378" s="28">
        <f>SUM(K379)</f>
        <v>2500</v>
      </c>
      <c r="L378" s="29">
        <f>SUM(L379)</f>
        <v>0.15723270440251572</v>
      </c>
      <c r="M378" s="29">
        <f>SUM(M379)</f>
        <v>1.1093590633637054E-3</v>
      </c>
      <c r="N378" s="30"/>
      <c r="O378" s="29"/>
      <c r="P378" s="31"/>
      <c r="Q378" s="29"/>
      <c r="R378" s="29"/>
      <c r="S378" s="29"/>
    </row>
    <row r="379" spans="1:22" ht="54.75" hidden="1" customHeight="1" outlineLevel="1" x14ac:dyDescent="0.2">
      <c r="A379" s="97">
        <v>1</v>
      </c>
      <c r="B379" s="97">
        <v>1</v>
      </c>
      <c r="C379" s="97">
        <v>3</v>
      </c>
      <c r="D379" s="131">
        <v>5</v>
      </c>
      <c r="E379" s="101">
        <v>342</v>
      </c>
      <c r="F379" s="93" t="s">
        <v>469</v>
      </c>
      <c r="G379" s="52" t="s">
        <v>459</v>
      </c>
      <c r="H379" s="41" t="s">
        <v>460</v>
      </c>
      <c r="I379" s="41">
        <v>25</v>
      </c>
      <c r="J379" s="42">
        <v>100</v>
      </c>
      <c r="K379" s="42">
        <f>J379*I379</f>
        <v>2500</v>
      </c>
      <c r="L379" s="43">
        <f>K379/$K$373</f>
        <v>0.15723270440251572</v>
      </c>
      <c r="M379" s="43">
        <f>K379/$K$5</f>
        <v>1.1093590633637054E-3</v>
      </c>
      <c r="N379" s="44"/>
      <c r="O379" s="43"/>
      <c r="P379" s="45"/>
      <c r="Q379" s="43"/>
      <c r="R379" s="43"/>
      <c r="S379" s="43"/>
      <c r="T379" s="7"/>
      <c r="U379" s="7"/>
      <c r="V379" s="7"/>
    </row>
    <row r="380" spans="1:22" ht="30" hidden="1" customHeight="1" outlineLevel="1" x14ac:dyDescent="0.2">
      <c r="A380" s="97">
        <v>0</v>
      </c>
      <c r="B380" s="97">
        <v>1</v>
      </c>
      <c r="C380" s="97">
        <v>4</v>
      </c>
      <c r="D380" s="131">
        <v>5</v>
      </c>
      <c r="E380" s="99">
        <v>344</v>
      </c>
      <c r="F380" s="91" t="s">
        <v>470</v>
      </c>
      <c r="G380" s="112" t="s">
        <v>471</v>
      </c>
      <c r="H380" s="106"/>
      <c r="I380" s="106"/>
      <c r="J380" s="107"/>
      <c r="K380" s="28">
        <f>SUM(K381)</f>
        <v>3000</v>
      </c>
      <c r="L380" s="29">
        <f>SUM(L381)</f>
        <v>0.18867924528301888</v>
      </c>
      <c r="M380" s="29">
        <f>SUM(M381)</f>
        <v>1.3312308760364464E-3</v>
      </c>
      <c r="N380" s="30"/>
      <c r="O380" s="29"/>
      <c r="P380" s="31"/>
      <c r="Q380" s="29"/>
      <c r="R380" s="29"/>
      <c r="S380" s="29"/>
    </row>
    <row r="381" spans="1:22" ht="54.75" hidden="1" customHeight="1" outlineLevel="1" x14ac:dyDescent="0.2">
      <c r="A381" s="97">
        <v>1</v>
      </c>
      <c r="B381" s="97">
        <v>1</v>
      </c>
      <c r="C381" s="97">
        <v>4</v>
      </c>
      <c r="D381" s="131">
        <v>5</v>
      </c>
      <c r="E381" s="101">
        <v>345</v>
      </c>
      <c r="F381" s="93" t="s">
        <v>472</v>
      </c>
      <c r="G381" s="52" t="s">
        <v>459</v>
      </c>
      <c r="H381" s="41" t="s">
        <v>460</v>
      </c>
      <c r="I381" s="41">
        <v>30</v>
      </c>
      <c r="J381" s="42">
        <v>100</v>
      </c>
      <c r="K381" s="42">
        <f>J381*I381</f>
        <v>3000</v>
      </c>
      <c r="L381" s="43">
        <f>K381/$K$373</f>
        <v>0.18867924528301888</v>
      </c>
      <c r="M381" s="43">
        <f>K381/$K$5</f>
        <v>1.3312308760364464E-3</v>
      </c>
      <c r="N381" s="44"/>
      <c r="O381" s="43"/>
      <c r="P381" s="45"/>
      <c r="Q381" s="43"/>
      <c r="R381" s="43"/>
      <c r="S381" s="43"/>
      <c r="T381" s="7"/>
      <c r="U381" s="7"/>
      <c r="V381" s="7"/>
    </row>
    <row r="382" spans="1:22" ht="30" hidden="1" customHeight="1" outlineLevel="1" x14ac:dyDescent="0.2">
      <c r="A382" s="97">
        <v>0</v>
      </c>
      <c r="B382" s="97">
        <v>1</v>
      </c>
      <c r="C382" s="97">
        <v>5</v>
      </c>
      <c r="D382" s="131">
        <v>5</v>
      </c>
      <c r="E382" s="99">
        <v>347</v>
      </c>
      <c r="F382" s="91" t="s">
        <v>473</v>
      </c>
      <c r="G382" s="112" t="s">
        <v>474</v>
      </c>
      <c r="H382" s="106"/>
      <c r="I382" s="106"/>
      <c r="J382" s="107"/>
      <c r="K382" s="28">
        <f>SUM(K383)</f>
        <v>2900</v>
      </c>
      <c r="L382" s="29">
        <f>SUM(L383)</f>
        <v>0.18238993710691823</v>
      </c>
      <c r="M382" s="29">
        <f>SUM(M383)</f>
        <v>1.2868565135018982E-3</v>
      </c>
      <c r="N382" s="30"/>
      <c r="O382" s="29"/>
      <c r="P382" s="31"/>
      <c r="Q382" s="29"/>
      <c r="R382" s="29"/>
      <c r="S382" s="29"/>
    </row>
    <row r="383" spans="1:22" ht="54.75" hidden="1" customHeight="1" outlineLevel="1" x14ac:dyDescent="0.2">
      <c r="A383" s="97">
        <v>1</v>
      </c>
      <c r="B383" s="97">
        <v>1</v>
      </c>
      <c r="C383" s="97">
        <v>5</v>
      </c>
      <c r="D383" s="131">
        <v>5</v>
      </c>
      <c r="E383" s="101">
        <v>348</v>
      </c>
      <c r="F383" s="93" t="s">
        <v>475</v>
      </c>
      <c r="G383" s="52" t="s">
        <v>459</v>
      </c>
      <c r="H383" s="41" t="s">
        <v>460</v>
      </c>
      <c r="I383" s="41">
        <v>29</v>
      </c>
      <c r="J383" s="42">
        <v>100</v>
      </c>
      <c r="K383" s="42">
        <f>J383*I383</f>
        <v>2900</v>
      </c>
      <c r="L383" s="43">
        <f>K383/$K$373</f>
        <v>0.18238993710691823</v>
      </c>
      <c r="M383" s="43">
        <f>K383/$K$5</f>
        <v>1.2868565135018982E-3</v>
      </c>
      <c r="N383" s="44"/>
      <c r="O383" s="43"/>
      <c r="P383" s="45"/>
      <c r="Q383" s="43"/>
      <c r="R383" s="43"/>
      <c r="S383" s="43"/>
      <c r="T383" s="7"/>
      <c r="U383" s="7"/>
      <c r="V383" s="7"/>
    </row>
    <row r="384" spans="1:22" ht="30" hidden="1" customHeight="1" outlineLevel="1" x14ac:dyDescent="0.2">
      <c r="A384" s="97">
        <v>0</v>
      </c>
      <c r="B384" s="97">
        <v>1</v>
      </c>
      <c r="C384" s="97">
        <v>6</v>
      </c>
      <c r="D384" s="131">
        <v>5</v>
      </c>
      <c r="E384" s="99">
        <v>350</v>
      </c>
      <c r="F384" s="91" t="s">
        <v>476</v>
      </c>
      <c r="G384" s="112" t="s">
        <v>477</v>
      </c>
      <c r="H384" s="106"/>
      <c r="I384" s="106"/>
      <c r="J384" s="107"/>
      <c r="K384" s="28">
        <f>SUM(K385)</f>
        <v>2700</v>
      </c>
      <c r="L384" s="29">
        <f>SUM(L385)</f>
        <v>0.16981132075471697</v>
      </c>
      <c r="M384" s="29">
        <f>SUM(M385)</f>
        <v>1.1981077884328018E-3</v>
      </c>
      <c r="N384" s="30"/>
      <c r="O384" s="29"/>
      <c r="P384" s="31"/>
      <c r="Q384" s="29"/>
      <c r="R384" s="29"/>
      <c r="S384" s="29"/>
    </row>
    <row r="385" spans="1:22" ht="54.75" hidden="1" customHeight="1" outlineLevel="1" x14ac:dyDescent="0.2">
      <c r="A385" s="97">
        <v>1</v>
      </c>
      <c r="B385" s="97">
        <v>1</v>
      </c>
      <c r="C385" s="97">
        <v>6</v>
      </c>
      <c r="D385" s="131">
        <v>5</v>
      </c>
      <c r="E385" s="101">
        <v>351</v>
      </c>
      <c r="F385" s="93" t="s">
        <v>478</v>
      </c>
      <c r="G385" s="52" t="s">
        <v>459</v>
      </c>
      <c r="H385" s="41" t="s">
        <v>460</v>
      </c>
      <c r="I385" s="41">
        <v>27</v>
      </c>
      <c r="J385" s="42">
        <v>100</v>
      </c>
      <c r="K385" s="42">
        <f>J385*I385</f>
        <v>2700</v>
      </c>
      <c r="L385" s="43">
        <f>K385/$K$373</f>
        <v>0.16981132075471697</v>
      </c>
      <c r="M385" s="43">
        <f>K385/$K$5</f>
        <v>1.1981077884328018E-3</v>
      </c>
      <c r="N385" s="44"/>
      <c r="O385" s="43"/>
      <c r="P385" s="45"/>
      <c r="Q385" s="43"/>
      <c r="R385" s="43"/>
      <c r="S385" s="43"/>
    </row>
    <row r="386" spans="1:22" ht="123" customHeight="1" x14ac:dyDescent="0.2">
      <c r="A386" s="97">
        <v>0</v>
      </c>
      <c r="B386" s="97">
        <v>0</v>
      </c>
      <c r="C386" s="97">
        <v>0</v>
      </c>
      <c r="D386" s="131">
        <v>6</v>
      </c>
      <c r="E386" s="98">
        <v>352</v>
      </c>
      <c r="F386" s="90">
        <v>6</v>
      </c>
      <c r="G386" s="20" t="s">
        <v>479</v>
      </c>
      <c r="H386" s="53" t="s">
        <v>480</v>
      </c>
      <c r="I386" s="22">
        <v>1589</v>
      </c>
      <c r="J386" s="23">
        <v>13</v>
      </c>
      <c r="K386" s="24">
        <f>K387+K389+K391+K393+K395+K397</f>
        <v>20657</v>
      </c>
      <c r="L386" s="25" t="s">
        <v>27</v>
      </c>
      <c r="M386" s="26">
        <f>M387+M389+M391+M393+M395+M397</f>
        <v>9.1664120687616254E-3</v>
      </c>
      <c r="N386" s="26"/>
      <c r="O386" s="26"/>
      <c r="P386" s="27"/>
      <c r="Q386" s="26"/>
      <c r="R386" s="26"/>
      <c r="S386" s="26"/>
    </row>
    <row r="387" spans="1:22" ht="30" customHeight="1" x14ac:dyDescent="0.2">
      <c r="A387" s="97">
        <v>0</v>
      </c>
      <c r="B387" s="97">
        <v>0</v>
      </c>
      <c r="C387" s="97">
        <v>1</v>
      </c>
      <c r="D387" s="131">
        <v>6</v>
      </c>
      <c r="E387" s="99">
        <v>353</v>
      </c>
      <c r="F387" s="91" t="s">
        <v>481</v>
      </c>
      <c r="G387" s="105" t="s">
        <v>482</v>
      </c>
      <c r="H387" s="106"/>
      <c r="I387" s="106"/>
      <c r="J387" s="107"/>
      <c r="K387" s="28">
        <f>K388</f>
        <v>2925</v>
      </c>
      <c r="L387" s="29">
        <f>L388</f>
        <v>1</v>
      </c>
      <c r="M387" s="29">
        <f>M388</f>
        <v>1.2979501041355352E-3</v>
      </c>
      <c r="N387" s="30"/>
      <c r="O387" s="29"/>
      <c r="P387" s="31"/>
      <c r="Q387" s="29"/>
      <c r="R387" s="29"/>
      <c r="S387" s="29"/>
    </row>
    <row r="388" spans="1:22" ht="90.75" customHeight="1" x14ac:dyDescent="0.2">
      <c r="A388" s="97">
        <v>1</v>
      </c>
      <c r="B388" s="97">
        <v>1</v>
      </c>
      <c r="C388" s="97">
        <v>1</v>
      </c>
      <c r="D388" s="131">
        <v>6</v>
      </c>
      <c r="E388" s="101">
        <v>355</v>
      </c>
      <c r="F388" s="93" t="s">
        <v>483</v>
      </c>
      <c r="G388" s="40" t="s">
        <v>479</v>
      </c>
      <c r="H388" s="41" t="s">
        <v>480</v>
      </c>
      <c r="I388" s="41">
        <v>225</v>
      </c>
      <c r="J388" s="42">
        <v>13</v>
      </c>
      <c r="K388" s="42">
        <f>J388*I388</f>
        <v>2925</v>
      </c>
      <c r="L388" s="43">
        <f>K388/K387</f>
        <v>1</v>
      </c>
      <c r="M388" s="43">
        <f>K388/$K$5</f>
        <v>1.2979501041355352E-3</v>
      </c>
      <c r="N388" s="44"/>
      <c r="O388" s="43"/>
      <c r="P388" s="45"/>
      <c r="Q388" s="43"/>
      <c r="R388" s="43"/>
      <c r="S388" s="43"/>
      <c r="T388" s="7"/>
      <c r="U388" s="7"/>
      <c r="V388" s="7"/>
    </row>
    <row r="389" spans="1:22" ht="30" customHeight="1" x14ac:dyDescent="0.2">
      <c r="A389" s="97">
        <v>0</v>
      </c>
      <c r="B389" s="97">
        <v>0</v>
      </c>
      <c r="C389" s="97">
        <v>2</v>
      </c>
      <c r="D389" s="131">
        <v>6</v>
      </c>
      <c r="E389" s="99">
        <v>356</v>
      </c>
      <c r="F389" s="91" t="s">
        <v>484</v>
      </c>
      <c r="G389" s="105" t="s">
        <v>485</v>
      </c>
      <c r="H389" s="106"/>
      <c r="I389" s="106"/>
      <c r="J389" s="107"/>
      <c r="K389" s="28">
        <f>K390</f>
        <v>3224</v>
      </c>
      <c r="L389" s="29">
        <f>L390</f>
        <v>1</v>
      </c>
      <c r="M389" s="29">
        <f>M390</f>
        <v>1.4306294481138343E-3</v>
      </c>
      <c r="N389" s="30"/>
      <c r="O389" s="29"/>
      <c r="P389" s="31"/>
      <c r="Q389" s="29"/>
      <c r="R389" s="29"/>
      <c r="S389" s="29"/>
    </row>
    <row r="390" spans="1:22" ht="90.75" customHeight="1" x14ac:dyDescent="0.2">
      <c r="A390" s="97">
        <v>1</v>
      </c>
      <c r="B390" s="97">
        <v>1</v>
      </c>
      <c r="C390" s="97">
        <v>2</v>
      </c>
      <c r="D390" s="131">
        <v>6</v>
      </c>
      <c r="E390" s="101">
        <v>358</v>
      </c>
      <c r="F390" s="93" t="s">
        <v>486</v>
      </c>
      <c r="G390" s="40" t="s">
        <v>479</v>
      </c>
      <c r="H390" s="41" t="s">
        <v>480</v>
      </c>
      <c r="I390" s="41">
        <v>248</v>
      </c>
      <c r="J390" s="42">
        <v>13</v>
      </c>
      <c r="K390" s="42">
        <f>J390*I390</f>
        <v>3224</v>
      </c>
      <c r="L390" s="43">
        <f>K390/K389</f>
        <v>1</v>
      </c>
      <c r="M390" s="43">
        <f>K390/$K$5</f>
        <v>1.4306294481138343E-3</v>
      </c>
      <c r="N390" s="44"/>
      <c r="O390" s="43"/>
      <c r="P390" s="45"/>
      <c r="Q390" s="43"/>
      <c r="R390" s="43"/>
      <c r="S390" s="43"/>
      <c r="T390" s="7"/>
      <c r="U390" s="7"/>
      <c r="V390" s="7"/>
    </row>
    <row r="391" spans="1:22" ht="30" customHeight="1" x14ac:dyDescent="0.2">
      <c r="A391" s="97">
        <v>0</v>
      </c>
      <c r="B391" s="97">
        <v>0</v>
      </c>
      <c r="C391" s="97">
        <v>3</v>
      </c>
      <c r="D391" s="131">
        <v>6</v>
      </c>
      <c r="E391" s="99">
        <v>359</v>
      </c>
      <c r="F391" s="91" t="s">
        <v>487</v>
      </c>
      <c r="G391" s="105" t="s">
        <v>488</v>
      </c>
      <c r="H391" s="106"/>
      <c r="I391" s="106"/>
      <c r="J391" s="107"/>
      <c r="K391" s="28">
        <f>K392</f>
        <v>3250</v>
      </c>
      <c r="L391" s="29">
        <f>L392</f>
        <v>1</v>
      </c>
      <c r="M391" s="29">
        <f>M392</f>
        <v>1.4421667823728171E-3</v>
      </c>
      <c r="N391" s="30"/>
      <c r="O391" s="29"/>
      <c r="P391" s="31"/>
      <c r="Q391" s="29"/>
      <c r="R391" s="29"/>
      <c r="S391" s="29"/>
    </row>
    <row r="392" spans="1:22" ht="90.75" customHeight="1" x14ac:dyDescent="0.2">
      <c r="A392" s="97">
        <v>1</v>
      </c>
      <c r="B392" s="97">
        <v>1</v>
      </c>
      <c r="C392" s="97">
        <v>3</v>
      </c>
      <c r="D392" s="131">
        <v>6</v>
      </c>
      <c r="E392" s="101">
        <v>361</v>
      </c>
      <c r="F392" s="93" t="s">
        <v>489</v>
      </c>
      <c r="G392" s="40" t="s">
        <v>479</v>
      </c>
      <c r="H392" s="41" t="s">
        <v>480</v>
      </c>
      <c r="I392" s="41">
        <v>250</v>
      </c>
      <c r="J392" s="42">
        <v>13</v>
      </c>
      <c r="K392" s="42">
        <f>J392*I392</f>
        <v>3250</v>
      </c>
      <c r="L392" s="43">
        <f>K392/K391</f>
        <v>1</v>
      </c>
      <c r="M392" s="43">
        <f>K392/$K$5</f>
        <v>1.4421667823728171E-3</v>
      </c>
      <c r="N392" s="44"/>
      <c r="O392" s="43"/>
      <c r="P392" s="45"/>
      <c r="Q392" s="43"/>
      <c r="R392" s="43"/>
      <c r="S392" s="43"/>
      <c r="T392" s="7"/>
      <c r="U392" s="7"/>
      <c r="V392" s="7"/>
    </row>
    <row r="393" spans="1:22" ht="30" customHeight="1" x14ac:dyDescent="0.2">
      <c r="A393" s="97">
        <v>0</v>
      </c>
      <c r="B393" s="97">
        <v>0</v>
      </c>
      <c r="C393" s="97">
        <v>4</v>
      </c>
      <c r="D393" s="131">
        <v>6</v>
      </c>
      <c r="E393" s="99">
        <v>362</v>
      </c>
      <c r="F393" s="91" t="s">
        <v>490</v>
      </c>
      <c r="G393" s="105" t="s">
        <v>491</v>
      </c>
      <c r="H393" s="106"/>
      <c r="I393" s="106"/>
      <c r="J393" s="107"/>
      <c r="K393" s="28">
        <f>K394</f>
        <v>3978</v>
      </c>
      <c r="L393" s="29">
        <f>L394</f>
        <v>1</v>
      </c>
      <c r="M393" s="29">
        <f>M394</f>
        <v>1.7652121416243279E-3</v>
      </c>
      <c r="N393" s="30"/>
      <c r="O393" s="29"/>
      <c r="P393" s="31"/>
      <c r="Q393" s="29"/>
      <c r="R393" s="29"/>
      <c r="S393" s="29"/>
    </row>
    <row r="394" spans="1:22" ht="90.75" customHeight="1" x14ac:dyDescent="0.2">
      <c r="A394" s="97">
        <v>1</v>
      </c>
      <c r="B394" s="97">
        <v>1</v>
      </c>
      <c r="C394" s="97">
        <v>4</v>
      </c>
      <c r="D394" s="131">
        <v>6</v>
      </c>
      <c r="E394" s="101">
        <v>364</v>
      </c>
      <c r="F394" s="93" t="s">
        <v>492</v>
      </c>
      <c r="G394" s="40" t="s">
        <v>479</v>
      </c>
      <c r="H394" s="41" t="s">
        <v>480</v>
      </c>
      <c r="I394" s="41">
        <v>306</v>
      </c>
      <c r="J394" s="42">
        <v>13</v>
      </c>
      <c r="K394" s="42">
        <f>J394*I394</f>
        <v>3978</v>
      </c>
      <c r="L394" s="43">
        <f>K394/K393</f>
        <v>1</v>
      </c>
      <c r="M394" s="43">
        <f>K394/$K$5</f>
        <v>1.7652121416243279E-3</v>
      </c>
      <c r="N394" s="44"/>
      <c r="O394" s="43"/>
      <c r="P394" s="45"/>
      <c r="Q394" s="43"/>
      <c r="R394" s="43"/>
      <c r="S394" s="43"/>
      <c r="T394" s="7"/>
      <c r="U394" s="7"/>
      <c r="V394" s="7"/>
    </row>
    <row r="395" spans="1:22" ht="30" customHeight="1" x14ac:dyDescent="0.2">
      <c r="A395" s="97">
        <v>0</v>
      </c>
      <c r="B395" s="97">
        <v>0</v>
      </c>
      <c r="C395" s="97">
        <v>5</v>
      </c>
      <c r="D395" s="131">
        <v>6</v>
      </c>
      <c r="E395" s="99">
        <v>365</v>
      </c>
      <c r="F395" s="91" t="s">
        <v>493</v>
      </c>
      <c r="G395" s="105" t="s">
        <v>494</v>
      </c>
      <c r="H395" s="106"/>
      <c r="I395" s="106"/>
      <c r="J395" s="107"/>
      <c r="K395" s="28">
        <f>K396</f>
        <v>3770</v>
      </c>
      <c r="L395" s="29">
        <f>L396</f>
        <v>1</v>
      </c>
      <c r="M395" s="29">
        <f>M396</f>
        <v>1.6729134675524677E-3</v>
      </c>
      <c r="N395" s="30"/>
      <c r="O395" s="29"/>
      <c r="P395" s="31"/>
      <c r="Q395" s="29"/>
      <c r="R395" s="29"/>
      <c r="S395" s="29"/>
    </row>
    <row r="396" spans="1:22" ht="90.75" customHeight="1" x14ac:dyDescent="0.2">
      <c r="A396" s="97">
        <v>1</v>
      </c>
      <c r="B396" s="97">
        <v>1</v>
      </c>
      <c r="C396" s="97">
        <v>5</v>
      </c>
      <c r="D396" s="131">
        <v>6</v>
      </c>
      <c r="E396" s="101">
        <v>367</v>
      </c>
      <c r="F396" s="93" t="s">
        <v>495</v>
      </c>
      <c r="G396" s="40" t="s">
        <v>479</v>
      </c>
      <c r="H396" s="41" t="s">
        <v>480</v>
      </c>
      <c r="I396" s="41">
        <v>290</v>
      </c>
      <c r="J396" s="42">
        <v>13</v>
      </c>
      <c r="K396" s="42">
        <f>J396*I396</f>
        <v>3770</v>
      </c>
      <c r="L396" s="43">
        <f>K396/K395</f>
        <v>1</v>
      </c>
      <c r="M396" s="43">
        <f>K396/$K$5</f>
        <v>1.6729134675524677E-3</v>
      </c>
      <c r="N396" s="44"/>
      <c r="O396" s="43"/>
      <c r="P396" s="45"/>
      <c r="Q396" s="43"/>
      <c r="R396" s="43"/>
      <c r="S396" s="43"/>
      <c r="T396" s="7"/>
      <c r="U396" s="7"/>
      <c r="V396" s="7"/>
    </row>
    <row r="397" spans="1:22" ht="30" customHeight="1" x14ac:dyDescent="0.2">
      <c r="A397" s="97">
        <v>0</v>
      </c>
      <c r="B397" s="97">
        <v>0</v>
      </c>
      <c r="C397" s="97">
        <v>6</v>
      </c>
      <c r="D397" s="131">
        <v>6</v>
      </c>
      <c r="E397" s="99">
        <v>368</v>
      </c>
      <c r="F397" s="91" t="s">
        <v>496</v>
      </c>
      <c r="G397" s="105" t="s">
        <v>497</v>
      </c>
      <c r="H397" s="106"/>
      <c r="I397" s="106"/>
      <c r="J397" s="107"/>
      <c r="K397" s="28">
        <f>K398</f>
        <v>3510</v>
      </c>
      <c r="L397" s="29">
        <f>L398</f>
        <v>1</v>
      </c>
      <c r="M397" s="29">
        <f>M398</f>
        <v>1.5575401249626423E-3</v>
      </c>
      <c r="N397" s="30"/>
      <c r="O397" s="29"/>
      <c r="P397" s="31"/>
      <c r="Q397" s="29"/>
      <c r="R397" s="29"/>
      <c r="S397" s="29"/>
    </row>
    <row r="398" spans="1:22" ht="90.75" customHeight="1" x14ac:dyDescent="0.2">
      <c r="A398" s="97">
        <v>1</v>
      </c>
      <c r="B398" s="97">
        <v>1</v>
      </c>
      <c r="C398" s="97">
        <v>6</v>
      </c>
      <c r="D398" s="131">
        <v>6</v>
      </c>
      <c r="E398" s="101">
        <v>370</v>
      </c>
      <c r="F398" s="93" t="s">
        <v>498</v>
      </c>
      <c r="G398" s="40" t="s">
        <v>479</v>
      </c>
      <c r="H398" s="41" t="s">
        <v>480</v>
      </c>
      <c r="I398" s="41">
        <v>270</v>
      </c>
      <c r="J398" s="42">
        <v>13</v>
      </c>
      <c r="K398" s="42">
        <f>J398*I398</f>
        <v>3510</v>
      </c>
      <c r="L398" s="43">
        <f>K398/K397</f>
        <v>1</v>
      </c>
      <c r="M398" s="43">
        <f>K398/$K$5</f>
        <v>1.5575401249626423E-3</v>
      </c>
      <c r="N398" s="44"/>
      <c r="O398" s="43"/>
      <c r="P398" s="45"/>
      <c r="Q398" s="43"/>
      <c r="R398" s="43"/>
      <c r="S398" s="43"/>
    </row>
    <row r="399" spans="1:22" ht="123" customHeight="1" x14ac:dyDescent="0.2">
      <c r="A399" s="97">
        <v>0</v>
      </c>
      <c r="B399" s="97">
        <v>0</v>
      </c>
      <c r="C399" s="97">
        <v>0</v>
      </c>
      <c r="D399" s="131">
        <v>7</v>
      </c>
      <c r="E399" s="98">
        <v>371</v>
      </c>
      <c r="F399" s="90">
        <v>7</v>
      </c>
      <c r="G399" s="20" t="s">
        <v>499</v>
      </c>
      <c r="H399" s="53" t="s">
        <v>460</v>
      </c>
      <c r="I399" s="22">
        <v>6</v>
      </c>
      <c r="J399" s="23">
        <v>6000</v>
      </c>
      <c r="K399" s="24">
        <f>K400+K402+K404+K406+K408+K410</f>
        <v>36000</v>
      </c>
      <c r="L399" s="25" t="s">
        <v>27</v>
      </c>
      <c r="M399" s="26">
        <f>M400+M402+M404+M406+M408+M410</f>
        <v>1.5974770512437356E-2</v>
      </c>
      <c r="N399" s="26"/>
      <c r="O399" s="26"/>
      <c r="P399" s="27"/>
      <c r="Q399" s="26"/>
      <c r="R399" s="26"/>
      <c r="S399" s="26"/>
    </row>
    <row r="400" spans="1:22" ht="30" customHeight="1" x14ac:dyDescent="0.2">
      <c r="A400" s="97">
        <v>0</v>
      </c>
      <c r="B400" s="97">
        <v>0</v>
      </c>
      <c r="C400" s="97">
        <v>1</v>
      </c>
      <c r="D400" s="131">
        <v>7</v>
      </c>
      <c r="E400" s="99">
        <v>372</v>
      </c>
      <c r="F400" s="91" t="s">
        <v>500</v>
      </c>
      <c r="G400" s="105" t="s">
        <v>501</v>
      </c>
      <c r="H400" s="106"/>
      <c r="I400" s="106"/>
      <c r="J400" s="107"/>
      <c r="K400" s="28">
        <f>K401</f>
        <v>6000</v>
      </c>
      <c r="L400" s="29">
        <f>L401</f>
        <v>1</v>
      </c>
      <c r="M400" s="29">
        <f>M401</f>
        <v>2.6624617520728928E-3</v>
      </c>
      <c r="N400" s="30"/>
      <c r="O400" s="29"/>
      <c r="P400" s="31"/>
      <c r="Q400" s="29"/>
      <c r="R400" s="29"/>
      <c r="S400" s="29"/>
    </row>
    <row r="401" spans="1:22" ht="90.75" customHeight="1" x14ac:dyDescent="0.2">
      <c r="A401" s="97">
        <v>1</v>
      </c>
      <c r="B401" s="97">
        <v>1</v>
      </c>
      <c r="C401" s="97">
        <v>1</v>
      </c>
      <c r="D401" s="131">
        <v>7</v>
      </c>
      <c r="E401" s="101">
        <v>374</v>
      </c>
      <c r="F401" s="93" t="s">
        <v>502</v>
      </c>
      <c r="G401" s="40" t="s">
        <v>499</v>
      </c>
      <c r="H401" s="41" t="s">
        <v>460</v>
      </c>
      <c r="I401" s="41">
        <v>1</v>
      </c>
      <c r="J401" s="42">
        <v>6000</v>
      </c>
      <c r="K401" s="42">
        <f>J401*I401</f>
        <v>6000</v>
      </c>
      <c r="L401" s="43">
        <f>K401/K400</f>
        <v>1</v>
      </c>
      <c r="M401" s="43">
        <f>K401/$K$5</f>
        <v>2.6624617520728928E-3</v>
      </c>
      <c r="N401" s="44"/>
      <c r="O401" s="43"/>
      <c r="P401" s="45"/>
      <c r="Q401" s="43"/>
      <c r="R401" s="43"/>
      <c r="S401" s="43"/>
      <c r="T401" s="7"/>
      <c r="U401" s="7"/>
      <c r="V401" s="7"/>
    </row>
    <row r="402" spans="1:22" ht="30" customHeight="1" x14ac:dyDescent="0.2">
      <c r="A402" s="97">
        <v>1</v>
      </c>
      <c r="B402" s="97">
        <v>1</v>
      </c>
      <c r="C402" s="97">
        <v>1</v>
      </c>
      <c r="D402" s="131">
        <v>7</v>
      </c>
      <c r="E402" s="101">
        <v>377</v>
      </c>
      <c r="F402" s="93" t="s">
        <v>502</v>
      </c>
      <c r="G402" s="118" t="s">
        <v>499</v>
      </c>
      <c r="H402" s="121" t="s">
        <v>460</v>
      </c>
      <c r="I402" s="121">
        <v>1</v>
      </c>
      <c r="J402" s="123">
        <v>6000</v>
      </c>
      <c r="K402" s="42">
        <f>J402*I402</f>
        <v>6000</v>
      </c>
      <c r="L402" s="43">
        <f>K402/K401</f>
        <v>1</v>
      </c>
      <c r="M402" s="43">
        <f>K402/$K$5</f>
        <v>2.6624617520728928E-3</v>
      </c>
      <c r="N402" s="30"/>
      <c r="O402" s="29"/>
      <c r="P402" s="31"/>
      <c r="Q402" s="29"/>
      <c r="R402" s="29"/>
      <c r="S402" s="29"/>
    </row>
    <row r="403" spans="1:22" ht="90.75" customHeight="1" x14ac:dyDescent="0.2">
      <c r="A403" s="97">
        <v>0</v>
      </c>
      <c r="B403" s="97">
        <v>0</v>
      </c>
      <c r="C403" s="97">
        <v>2</v>
      </c>
      <c r="D403" s="131">
        <v>7</v>
      </c>
      <c r="E403" s="99">
        <v>375</v>
      </c>
      <c r="F403" s="91" t="s">
        <v>503</v>
      </c>
      <c r="G403" s="120" t="s">
        <v>504</v>
      </c>
      <c r="H403" s="122"/>
      <c r="I403" s="122"/>
      <c r="J403" s="122"/>
      <c r="K403" s="28">
        <f>K404</f>
        <v>6000</v>
      </c>
      <c r="L403" s="29">
        <f>L404</f>
        <v>1</v>
      </c>
      <c r="M403" s="29">
        <f>M404</f>
        <v>2.6624617520728928E-3</v>
      </c>
      <c r="N403" s="44"/>
      <c r="O403" s="43"/>
      <c r="P403" s="45"/>
      <c r="Q403" s="43"/>
      <c r="R403" s="43"/>
      <c r="S403" s="43"/>
      <c r="T403" s="7"/>
      <c r="U403" s="7"/>
      <c r="V403" s="7"/>
    </row>
    <row r="404" spans="1:22" ht="30" customHeight="1" x14ac:dyDescent="0.2">
      <c r="A404" s="97">
        <v>0</v>
      </c>
      <c r="B404" s="97">
        <v>0</v>
      </c>
      <c r="C404" s="97">
        <v>3</v>
      </c>
      <c r="D404" s="131">
        <v>7</v>
      </c>
      <c r="E404" s="99">
        <v>378</v>
      </c>
      <c r="F404" s="91" t="s">
        <v>505</v>
      </c>
      <c r="G404" s="105" t="s">
        <v>506</v>
      </c>
      <c r="H404" s="106"/>
      <c r="I404" s="106"/>
      <c r="J404" s="107"/>
      <c r="K404" s="28">
        <f>K405</f>
        <v>6000</v>
      </c>
      <c r="L404" s="29">
        <f>L405</f>
        <v>1</v>
      </c>
      <c r="M404" s="29">
        <f>M405</f>
        <v>2.6624617520728928E-3</v>
      </c>
      <c r="N404" s="30"/>
      <c r="O404" s="29"/>
      <c r="P404" s="31"/>
      <c r="Q404" s="29"/>
      <c r="R404" s="29"/>
      <c r="S404" s="29"/>
    </row>
    <row r="405" spans="1:22" ht="90.75" customHeight="1" x14ac:dyDescent="0.2">
      <c r="A405" s="97">
        <v>1</v>
      </c>
      <c r="B405" s="97">
        <v>1</v>
      </c>
      <c r="C405" s="97">
        <v>3</v>
      </c>
      <c r="D405" s="131">
        <v>7</v>
      </c>
      <c r="E405" s="101">
        <v>380</v>
      </c>
      <c r="F405" s="93" t="s">
        <v>507</v>
      </c>
      <c r="G405" s="40" t="s">
        <v>499</v>
      </c>
      <c r="H405" s="41" t="s">
        <v>460</v>
      </c>
      <c r="I405" s="41">
        <v>1</v>
      </c>
      <c r="J405" s="42">
        <v>6000</v>
      </c>
      <c r="K405" s="42">
        <f>J405*I405</f>
        <v>6000</v>
      </c>
      <c r="L405" s="43">
        <f>K405/K404</f>
        <v>1</v>
      </c>
      <c r="M405" s="43">
        <f>K405/$K$5</f>
        <v>2.6624617520728928E-3</v>
      </c>
      <c r="N405" s="44"/>
      <c r="O405" s="43"/>
      <c r="P405" s="45"/>
      <c r="Q405" s="43"/>
      <c r="R405" s="43"/>
      <c r="S405" s="43"/>
      <c r="T405" s="7"/>
      <c r="U405" s="7"/>
      <c r="V405" s="7"/>
    </row>
    <row r="406" spans="1:22" ht="30" customHeight="1" x14ac:dyDescent="0.2">
      <c r="A406" s="97">
        <v>0</v>
      </c>
      <c r="B406" s="97">
        <v>0</v>
      </c>
      <c r="C406" s="97">
        <v>4</v>
      </c>
      <c r="D406" s="131">
        <v>7</v>
      </c>
      <c r="E406" s="99">
        <v>381</v>
      </c>
      <c r="F406" s="91" t="s">
        <v>508</v>
      </c>
      <c r="G406" s="105" t="s">
        <v>509</v>
      </c>
      <c r="H406" s="106"/>
      <c r="I406" s="106"/>
      <c r="J406" s="107"/>
      <c r="K406" s="28">
        <f>K407</f>
        <v>6000</v>
      </c>
      <c r="L406" s="29">
        <f>L407</f>
        <v>1</v>
      </c>
      <c r="M406" s="29">
        <f>M407</f>
        <v>2.6624617520728928E-3</v>
      </c>
      <c r="N406" s="30"/>
      <c r="O406" s="29"/>
      <c r="P406" s="31"/>
      <c r="Q406" s="29"/>
      <c r="R406" s="29"/>
      <c r="S406" s="29"/>
    </row>
    <row r="407" spans="1:22" ht="90.75" customHeight="1" x14ac:dyDescent="0.2">
      <c r="A407" s="97">
        <v>1</v>
      </c>
      <c r="B407" s="97">
        <v>1</v>
      </c>
      <c r="C407" s="97">
        <v>4</v>
      </c>
      <c r="D407" s="131">
        <v>7</v>
      </c>
      <c r="E407" s="101">
        <v>383</v>
      </c>
      <c r="F407" s="93" t="s">
        <v>510</v>
      </c>
      <c r="G407" s="40" t="s">
        <v>499</v>
      </c>
      <c r="H407" s="41" t="s">
        <v>460</v>
      </c>
      <c r="I407" s="41">
        <v>1</v>
      </c>
      <c r="J407" s="42">
        <v>6000</v>
      </c>
      <c r="K407" s="42">
        <f>J407*I407</f>
        <v>6000</v>
      </c>
      <c r="L407" s="43">
        <f>K407/K406</f>
        <v>1</v>
      </c>
      <c r="M407" s="43">
        <f>K407/$K$5</f>
        <v>2.6624617520728928E-3</v>
      </c>
      <c r="N407" s="44"/>
      <c r="O407" s="43"/>
      <c r="P407" s="45"/>
      <c r="Q407" s="43"/>
      <c r="R407" s="43"/>
      <c r="S407" s="43"/>
      <c r="T407" s="7"/>
      <c r="U407" s="7"/>
      <c r="V407" s="7"/>
    </row>
    <row r="408" spans="1:22" ht="30" customHeight="1" x14ac:dyDescent="0.2">
      <c r="A408" s="97">
        <v>0</v>
      </c>
      <c r="B408" s="97">
        <v>0</v>
      </c>
      <c r="C408" s="97">
        <v>5</v>
      </c>
      <c r="D408" s="131">
        <v>7</v>
      </c>
      <c r="E408" s="99">
        <v>384</v>
      </c>
      <c r="F408" s="91" t="s">
        <v>511</v>
      </c>
      <c r="G408" s="105" t="s">
        <v>512</v>
      </c>
      <c r="H408" s="106"/>
      <c r="I408" s="106"/>
      <c r="J408" s="107"/>
      <c r="K408" s="28">
        <f>K409</f>
        <v>6000</v>
      </c>
      <c r="L408" s="29">
        <f>L409</f>
        <v>1</v>
      </c>
      <c r="M408" s="29">
        <f>M409</f>
        <v>2.6624617520728928E-3</v>
      </c>
      <c r="N408" s="30"/>
      <c r="O408" s="29"/>
      <c r="P408" s="31"/>
      <c r="Q408" s="29"/>
      <c r="R408" s="29"/>
      <c r="S408" s="29"/>
    </row>
    <row r="409" spans="1:22" ht="90.75" customHeight="1" x14ac:dyDescent="0.2">
      <c r="A409" s="97">
        <v>1</v>
      </c>
      <c r="B409" s="97">
        <v>1</v>
      </c>
      <c r="C409" s="97">
        <v>5</v>
      </c>
      <c r="D409" s="131">
        <v>7</v>
      </c>
      <c r="E409" s="101">
        <v>386</v>
      </c>
      <c r="F409" s="93" t="s">
        <v>513</v>
      </c>
      <c r="G409" s="40" t="s">
        <v>499</v>
      </c>
      <c r="H409" s="41" t="s">
        <v>460</v>
      </c>
      <c r="I409" s="41">
        <v>1</v>
      </c>
      <c r="J409" s="42">
        <v>6000</v>
      </c>
      <c r="K409" s="42">
        <f>J409*I409</f>
        <v>6000</v>
      </c>
      <c r="L409" s="43">
        <f>K409/K408</f>
        <v>1</v>
      </c>
      <c r="M409" s="43">
        <f>K409/$K$5</f>
        <v>2.6624617520728928E-3</v>
      </c>
      <c r="N409" s="44"/>
      <c r="O409" s="43"/>
      <c r="P409" s="45"/>
      <c r="Q409" s="43"/>
      <c r="R409" s="43"/>
      <c r="S409" s="43"/>
      <c r="T409" s="7"/>
      <c r="U409" s="7"/>
      <c r="V409" s="7"/>
    </row>
    <row r="410" spans="1:22" ht="30" customHeight="1" x14ac:dyDescent="0.2">
      <c r="A410" s="97">
        <v>0</v>
      </c>
      <c r="B410" s="97">
        <v>0</v>
      </c>
      <c r="C410" s="97">
        <v>6</v>
      </c>
      <c r="D410" s="131">
        <v>7</v>
      </c>
      <c r="E410" s="99">
        <v>387</v>
      </c>
      <c r="F410" s="91" t="s">
        <v>514</v>
      </c>
      <c r="G410" s="105" t="s">
        <v>515</v>
      </c>
      <c r="H410" s="106"/>
      <c r="I410" s="106"/>
      <c r="J410" s="107"/>
      <c r="K410" s="28">
        <f>K411</f>
        <v>6000</v>
      </c>
      <c r="L410" s="29">
        <f>L411</f>
        <v>1</v>
      </c>
      <c r="M410" s="29">
        <f>M411</f>
        <v>2.6624617520728928E-3</v>
      </c>
      <c r="N410" s="30"/>
      <c r="O410" s="29"/>
      <c r="P410" s="31"/>
      <c r="Q410" s="29"/>
      <c r="R410" s="29"/>
      <c r="S410" s="29"/>
    </row>
    <row r="411" spans="1:22" ht="90.75" customHeight="1" x14ac:dyDescent="0.2">
      <c r="A411" s="97">
        <v>1</v>
      </c>
      <c r="B411" s="97">
        <v>1</v>
      </c>
      <c r="C411" s="97">
        <v>6</v>
      </c>
      <c r="D411" s="131">
        <v>7</v>
      </c>
      <c r="E411" s="101">
        <v>389</v>
      </c>
      <c r="F411" s="93" t="s">
        <v>516</v>
      </c>
      <c r="G411" s="40" t="s">
        <v>499</v>
      </c>
      <c r="H411" s="41" t="s">
        <v>460</v>
      </c>
      <c r="I411" s="41">
        <v>1</v>
      </c>
      <c r="J411" s="42">
        <v>6000</v>
      </c>
      <c r="K411" s="42">
        <f>J411*I411</f>
        <v>6000</v>
      </c>
      <c r="L411" s="43">
        <f>K411/K410</f>
        <v>1</v>
      </c>
      <c r="M411" s="43">
        <f>K411/$K$5</f>
        <v>2.6624617520728928E-3</v>
      </c>
      <c r="N411" s="44"/>
      <c r="O411" s="43"/>
      <c r="P411" s="45"/>
      <c r="Q411" s="43"/>
      <c r="R411" s="43"/>
      <c r="S411" s="43"/>
    </row>
    <row r="412" spans="1:22" ht="66" customHeight="1" x14ac:dyDescent="0.2">
      <c r="A412" s="97">
        <v>0</v>
      </c>
      <c r="B412" s="97">
        <v>0</v>
      </c>
      <c r="C412" s="97">
        <v>0</v>
      </c>
      <c r="D412" s="131">
        <v>8</v>
      </c>
      <c r="E412" s="98">
        <v>390</v>
      </c>
      <c r="F412" s="90">
        <v>8</v>
      </c>
      <c r="G412" s="20" t="s">
        <v>517</v>
      </c>
      <c r="H412" s="53" t="s">
        <v>480</v>
      </c>
      <c r="I412" s="22">
        <v>400</v>
      </c>
      <c r="J412" s="23">
        <v>33</v>
      </c>
      <c r="K412" s="24">
        <f>K413</f>
        <v>13200</v>
      </c>
      <c r="L412" s="25" t="s">
        <v>27</v>
      </c>
      <c r="M412" s="26">
        <f>M413</f>
        <v>5.8574158545603647E-3</v>
      </c>
      <c r="N412" s="26"/>
      <c r="O412" s="26"/>
      <c r="P412" s="27"/>
      <c r="Q412" s="26"/>
      <c r="R412" s="26"/>
      <c r="S412" s="26"/>
    </row>
    <row r="413" spans="1:22" ht="30" customHeight="1" x14ac:dyDescent="0.2">
      <c r="A413" s="97">
        <v>0</v>
      </c>
      <c r="B413" s="97">
        <v>1</v>
      </c>
      <c r="C413" s="97">
        <v>1</v>
      </c>
      <c r="D413" s="131">
        <v>8</v>
      </c>
      <c r="E413" s="99">
        <v>392</v>
      </c>
      <c r="F413" s="91" t="s">
        <v>518</v>
      </c>
      <c r="G413" s="112" t="s">
        <v>517</v>
      </c>
      <c r="H413" s="106"/>
      <c r="I413" s="106"/>
      <c r="J413" s="107"/>
      <c r="K413" s="28">
        <f>SUM(K414)</f>
        <v>13200</v>
      </c>
      <c r="L413" s="29">
        <f>L414</f>
        <v>1</v>
      </c>
      <c r="M413" s="29">
        <f>SUM(M414)</f>
        <v>5.8574158545603647E-3</v>
      </c>
      <c r="N413" s="30"/>
      <c r="O413" s="29"/>
      <c r="P413" s="31"/>
      <c r="Q413" s="29"/>
      <c r="R413" s="29"/>
      <c r="S413" s="29"/>
    </row>
    <row r="414" spans="1:22" ht="90.75" customHeight="1" x14ac:dyDescent="0.2">
      <c r="A414" s="97">
        <v>1</v>
      </c>
      <c r="B414" s="97">
        <v>1</v>
      </c>
      <c r="C414" s="97">
        <v>1</v>
      </c>
      <c r="D414" s="131">
        <v>8</v>
      </c>
      <c r="E414" s="101">
        <v>393</v>
      </c>
      <c r="F414" s="93" t="s">
        <v>519</v>
      </c>
      <c r="G414" s="40" t="s">
        <v>517</v>
      </c>
      <c r="H414" s="41" t="s">
        <v>480</v>
      </c>
      <c r="I414" s="41">
        <v>400</v>
      </c>
      <c r="J414" s="42">
        <v>33</v>
      </c>
      <c r="K414" s="42">
        <f>J414*I414</f>
        <v>13200</v>
      </c>
      <c r="L414" s="43">
        <f>K414/K412</f>
        <v>1</v>
      </c>
      <c r="M414" s="43">
        <f>K414/$K$5</f>
        <v>5.8574158545603647E-3</v>
      </c>
      <c r="N414" s="44"/>
      <c r="O414" s="43"/>
      <c r="P414" s="45"/>
      <c r="Q414" s="43"/>
      <c r="R414" s="43"/>
      <c r="S414" s="43"/>
    </row>
    <row r="415" spans="1:22" ht="66" customHeight="1" x14ac:dyDescent="0.2">
      <c r="A415" s="97">
        <v>0</v>
      </c>
      <c r="B415" s="97">
        <v>0</v>
      </c>
      <c r="C415" s="97">
        <v>0</v>
      </c>
      <c r="D415" s="131">
        <v>9</v>
      </c>
      <c r="E415" s="98">
        <v>394</v>
      </c>
      <c r="F415" s="90">
        <v>9</v>
      </c>
      <c r="G415" s="20" t="s">
        <v>520</v>
      </c>
      <c r="H415" s="53" t="s">
        <v>31</v>
      </c>
      <c r="I415" s="22">
        <v>2397</v>
      </c>
      <c r="J415" s="23">
        <v>20</v>
      </c>
      <c r="K415" s="24">
        <f>K416+K418+K420+K422+K424+K426+K428+K430+K432+K434+K436</f>
        <v>47940</v>
      </c>
      <c r="L415" s="25" t="s">
        <v>27</v>
      </c>
      <c r="M415" s="26">
        <f>M416+M418+M420+M422+M424+M426+M428+M430+M432+M434+M436</f>
        <v>2.1273069399062421E-2</v>
      </c>
      <c r="N415" s="26"/>
      <c r="O415" s="26"/>
      <c r="P415" s="27"/>
      <c r="Q415" s="26"/>
      <c r="R415" s="26"/>
      <c r="S415" s="26"/>
    </row>
    <row r="416" spans="1:22" ht="30" customHeight="1" x14ac:dyDescent="0.2">
      <c r="A416" s="97">
        <v>0</v>
      </c>
      <c r="B416" s="97">
        <v>0</v>
      </c>
      <c r="C416" s="97">
        <v>1</v>
      </c>
      <c r="D416" s="131">
        <v>9</v>
      </c>
      <c r="E416" s="99">
        <v>395</v>
      </c>
      <c r="F416" s="91" t="s">
        <v>521</v>
      </c>
      <c r="G416" s="105" t="s">
        <v>522</v>
      </c>
      <c r="H416" s="106"/>
      <c r="I416" s="106"/>
      <c r="J416" s="107"/>
      <c r="K416" s="28">
        <f>K417</f>
        <v>13700</v>
      </c>
      <c r="L416" s="29">
        <f>L417</f>
        <v>1</v>
      </c>
      <c r="M416" s="29">
        <f>M417</f>
        <v>6.0792876672331056E-3</v>
      </c>
      <c r="N416" s="30"/>
      <c r="O416" s="29"/>
      <c r="P416" s="31"/>
      <c r="Q416" s="29"/>
      <c r="R416" s="29"/>
      <c r="S416" s="29"/>
    </row>
    <row r="417" spans="1:22" ht="46.5" customHeight="1" x14ac:dyDescent="0.2">
      <c r="A417" s="97">
        <v>1</v>
      </c>
      <c r="B417" s="97">
        <v>1</v>
      </c>
      <c r="C417" s="97">
        <v>1</v>
      </c>
      <c r="D417" s="131">
        <v>9</v>
      </c>
      <c r="E417" s="101">
        <v>397</v>
      </c>
      <c r="F417" s="93" t="s">
        <v>523</v>
      </c>
      <c r="G417" s="40" t="s">
        <v>520</v>
      </c>
      <c r="H417" s="41" t="s">
        <v>31</v>
      </c>
      <c r="I417" s="41">
        <v>685</v>
      </c>
      <c r="J417" s="42">
        <v>20</v>
      </c>
      <c r="K417" s="42">
        <f>J417*I417</f>
        <v>13700</v>
      </c>
      <c r="L417" s="43">
        <f>K417/K416</f>
        <v>1</v>
      </c>
      <c r="M417" s="43">
        <f>K417/$K$5</f>
        <v>6.0792876672331056E-3</v>
      </c>
      <c r="N417" s="44"/>
      <c r="O417" s="43"/>
      <c r="P417" s="45"/>
      <c r="Q417" s="43"/>
      <c r="R417" s="43"/>
      <c r="S417" s="43"/>
      <c r="T417" s="7"/>
      <c r="U417" s="7"/>
      <c r="V417" s="7"/>
    </row>
    <row r="418" spans="1:22" ht="30" customHeight="1" x14ac:dyDescent="0.2">
      <c r="A418" s="97">
        <v>0</v>
      </c>
      <c r="B418" s="97">
        <v>0</v>
      </c>
      <c r="C418" s="97">
        <v>2</v>
      </c>
      <c r="D418" s="131">
        <v>9</v>
      </c>
      <c r="E418" s="99">
        <v>398</v>
      </c>
      <c r="F418" s="91" t="s">
        <v>524</v>
      </c>
      <c r="G418" s="105" t="s">
        <v>525</v>
      </c>
      <c r="H418" s="106"/>
      <c r="I418" s="106"/>
      <c r="J418" s="107"/>
      <c r="K418" s="28">
        <f>K419</f>
        <v>3424</v>
      </c>
      <c r="L418" s="29">
        <f>L419</f>
        <v>1</v>
      </c>
      <c r="M418" s="29">
        <f>M419</f>
        <v>1.5193781731829309E-3</v>
      </c>
      <c r="N418" s="30"/>
      <c r="O418" s="29"/>
      <c r="P418" s="31"/>
      <c r="Q418" s="29"/>
      <c r="R418" s="29"/>
      <c r="S418" s="29"/>
    </row>
    <row r="419" spans="1:22" ht="46.5" customHeight="1" x14ac:dyDescent="0.2">
      <c r="A419" s="97">
        <v>1</v>
      </c>
      <c r="B419" s="97">
        <v>1</v>
      </c>
      <c r="C419" s="97">
        <v>2</v>
      </c>
      <c r="D419" s="131">
        <v>9</v>
      </c>
      <c r="E419" s="101">
        <v>400</v>
      </c>
      <c r="F419" s="93" t="s">
        <v>526</v>
      </c>
      <c r="G419" s="40" t="s">
        <v>520</v>
      </c>
      <c r="H419" s="41" t="s">
        <v>31</v>
      </c>
      <c r="I419" s="41">
        <v>171.2</v>
      </c>
      <c r="J419" s="42">
        <v>20</v>
      </c>
      <c r="K419" s="42">
        <f>J419*I419</f>
        <v>3424</v>
      </c>
      <c r="L419" s="43">
        <f>K419/K418</f>
        <v>1</v>
      </c>
      <c r="M419" s="43">
        <f>K419/$K$5</f>
        <v>1.5193781731829309E-3</v>
      </c>
      <c r="N419" s="44"/>
      <c r="O419" s="43"/>
      <c r="P419" s="45"/>
      <c r="Q419" s="43"/>
      <c r="R419" s="43"/>
      <c r="S419" s="43"/>
      <c r="T419" s="7"/>
      <c r="U419" s="7"/>
      <c r="V419" s="7"/>
    </row>
    <row r="420" spans="1:22" ht="30" customHeight="1" x14ac:dyDescent="0.2">
      <c r="A420" s="97">
        <v>0</v>
      </c>
      <c r="B420" s="97">
        <v>0</v>
      </c>
      <c r="C420" s="97">
        <v>3</v>
      </c>
      <c r="D420" s="131">
        <v>9</v>
      </c>
      <c r="E420" s="99">
        <v>401</v>
      </c>
      <c r="F420" s="91" t="s">
        <v>527</v>
      </c>
      <c r="G420" s="105" t="s">
        <v>528</v>
      </c>
      <c r="H420" s="106"/>
      <c r="I420" s="106"/>
      <c r="J420" s="107"/>
      <c r="K420" s="28">
        <f>K421</f>
        <v>3424</v>
      </c>
      <c r="L420" s="29">
        <f>L421</f>
        <v>1</v>
      </c>
      <c r="M420" s="29">
        <f>M421</f>
        <v>1.5193781731829309E-3</v>
      </c>
      <c r="N420" s="30"/>
      <c r="O420" s="29"/>
      <c r="P420" s="31"/>
      <c r="Q420" s="29"/>
      <c r="R420" s="29"/>
      <c r="S420" s="29"/>
    </row>
    <row r="421" spans="1:22" ht="46.5" customHeight="1" x14ac:dyDescent="0.2">
      <c r="A421" s="97">
        <v>1</v>
      </c>
      <c r="B421" s="97">
        <v>1</v>
      </c>
      <c r="C421" s="97">
        <v>3</v>
      </c>
      <c r="D421" s="131">
        <v>9</v>
      </c>
      <c r="E421" s="101">
        <v>403</v>
      </c>
      <c r="F421" s="93" t="s">
        <v>529</v>
      </c>
      <c r="G421" s="40" t="s">
        <v>520</v>
      </c>
      <c r="H421" s="41" t="s">
        <v>31</v>
      </c>
      <c r="I421" s="41">
        <v>171.2</v>
      </c>
      <c r="J421" s="42">
        <v>20</v>
      </c>
      <c r="K421" s="42">
        <f>J421*I421</f>
        <v>3424</v>
      </c>
      <c r="L421" s="43">
        <f>K421/K420</f>
        <v>1</v>
      </c>
      <c r="M421" s="43">
        <f>K421/$K$5</f>
        <v>1.5193781731829309E-3</v>
      </c>
      <c r="N421" s="44"/>
      <c r="O421" s="43"/>
      <c r="P421" s="45"/>
      <c r="Q421" s="43"/>
      <c r="R421" s="43"/>
      <c r="S421" s="43"/>
      <c r="T421" s="7"/>
      <c r="U421" s="7"/>
      <c r="V421" s="7"/>
    </row>
    <row r="422" spans="1:22" ht="30" customHeight="1" x14ac:dyDescent="0.2">
      <c r="A422" s="97">
        <v>0</v>
      </c>
      <c r="B422" s="97">
        <v>0</v>
      </c>
      <c r="C422" s="97">
        <v>4</v>
      </c>
      <c r="D422" s="131">
        <v>9</v>
      </c>
      <c r="E422" s="99">
        <v>404</v>
      </c>
      <c r="F422" s="91" t="s">
        <v>530</v>
      </c>
      <c r="G422" s="105" t="s">
        <v>531</v>
      </c>
      <c r="H422" s="106"/>
      <c r="I422" s="106"/>
      <c r="J422" s="107"/>
      <c r="K422" s="28">
        <f>K423</f>
        <v>3424</v>
      </c>
      <c r="L422" s="29">
        <f>L423</f>
        <v>1</v>
      </c>
      <c r="M422" s="29">
        <f>M423</f>
        <v>1.5193781731829309E-3</v>
      </c>
      <c r="N422" s="30"/>
      <c r="O422" s="29"/>
      <c r="P422" s="31"/>
      <c r="Q422" s="29"/>
      <c r="R422" s="29"/>
      <c r="S422" s="29"/>
    </row>
    <row r="423" spans="1:22" ht="46.5" customHeight="1" x14ac:dyDescent="0.2">
      <c r="A423" s="97">
        <v>1</v>
      </c>
      <c r="B423" s="97">
        <v>1</v>
      </c>
      <c r="C423" s="97">
        <v>4</v>
      </c>
      <c r="D423" s="131">
        <v>9</v>
      </c>
      <c r="E423" s="101">
        <v>406</v>
      </c>
      <c r="F423" s="93" t="s">
        <v>532</v>
      </c>
      <c r="G423" s="40" t="s">
        <v>520</v>
      </c>
      <c r="H423" s="41" t="s">
        <v>31</v>
      </c>
      <c r="I423" s="41">
        <v>171.2</v>
      </c>
      <c r="J423" s="42">
        <v>20</v>
      </c>
      <c r="K423" s="42">
        <f>J423*I423</f>
        <v>3424</v>
      </c>
      <c r="L423" s="43">
        <f>K423/K422</f>
        <v>1</v>
      </c>
      <c r="M423" s="43">
        <f>K423/$K$5</f>
        <v>1.5193781731829309E-3</v>
      </c>
      <c r="N423" s="44"/>
      <c r="O423" s="43"/>
      <c r="P423" s="45"/>
      <c r="Q423" s="43"/>
      <c r="R423" s="43"/>
      <c r="S423" s="43"/>
      <c r="T423" s="7"/>
      <c r="U423" s="7"/>
      <c r="V423" s="7"/>
    </row>
    <row r="424" spans="1:22" ht="30" customHeight="1" x14ac:dyDescent="0.2">
      <c r="A424" s="97">
        <v>0</v>
      </c>
      <c r="B424" s="97">
        <v>0</v>
      </c>
      <c r="C424" s="97">
        <v>5</v>
      </c>
      <c r="D424" s="131">
        <v>9</v>
      </c>
      <c r="E424" s="99">
        <v>407</v>
      </c>
      <c r="F424" s="91" t="s">
        <v>533</v>
      </c>
      <c r="G424" s="105" t="s">
        <v>534</v>
      </c>
      <c r="H424" s="106"/>
      <c r="I424" s="106"/>
      <c r="J424" s="107"/>
      <c r="K424" s="28">
        <f>K425</f>
        <v>3424</v>
      </c>
      <c r="L424" s="29">
        <f>L425</f>
        <v>1</v>
      </c>
      <c r="M424" s="29">
        <f>M425</f>
        <v>1.5193781731829309E-3</v>
      </c>
      <c r="N424" s="30"/>
      <c r="O424" s="29"/>
      <c r="P424" s="31"/>
      <c r="Q424" s="29"/>
      <c r="R424" s="29"/>
      <c r="S424" s="29"/>
    </row>
    <row r="425" spans="1:22" ht="46.5" customHeight="1" x14ac:dyDescent="0.2">
      <c r="A425" s="97">
        <v>1</v>
      </c>
      <c r="B425" s="97">
        <v>1</v>
      </c>
      <c r="C425" s="97">
        <v>5</v>
      </c>
      <c r="D425" s="131">
        <v>9</v>
      </c>
      <c r="E425" s="101">
        <v>409</v>
      </c>
      <c r="F425" s="93" t="s">
        <v>535</v>
      </c>
      <c r="G425" s="40" t="s">
        <v>520</v>
      </c>
      <c r="H425" s="41" t="s">
        <v>31</v>
      </c>
      <c r="I425" s="41">
        <v>171.2</v>
      </c>
      <c r="J425" s="42">
        <v>20</v>
      </c>
      <c r="K425" s="42">
        <f>J425*I425</f>
        <v>3424</v>
      </c>
      <c r="L425" s="43">
        <f>L427</f>
        <v>1</v>
      </c>
      <c r="M425" s="43">
        <f>K425/$K$5</f>
        <v>1.5193781731829309E-3</v>
      </c>
      <c r="N425" s="44"/>
      <c r="O425" s="43"/>
      <c r="P425" s="45"/>
      <c r="Q425" s="43"/>
      <c r="R425" s="43"/>
      <c r="S425" s="43"/>
      <c r="T425" s="7"/>
      <c r="U425" s="7"/>
      <c r="V425" s="7"/>
    </row>
    <row r="426" spans="1:22" ht="30" customHeight="1" x14ac:dyDescent="0.2">
      <c r="A426" s="97">
        <v>0</v>
      </c>
      <c r="B426" s="97">
        <v>0</v>
      </c>
      <c r="C426" s="97">
        <v>6</v>
      </c>
      <c r="D426" s="131">
        <v>9</v>
      </c>
      <c r="E426" s="99">
        <v>410</v>
      </c>
      <c r="F426" s="91" t="s">
        <v>536</v>
      </c>
      <c r="G426" s="105" t="s">
        <v>537</v>
      </c>
      <c r="H426" s="106"/>
      <c r="I426" s="106"/>
      <c r="J426" s="107"/>
      <c r="K426" s="28">
        <f>K427</f>
        <v>3424</v>
      </c>
      <c r="L426" s="29">
        <f>$L$427</f>
        <v>1</v>
      </c>
      <c r="M426" s="29">
        <f>M427</f>
        <v>1.5193781731829309E-3</v>
      </c>
      <c r="N426" s="30"/>
      <c r="O426" s="29"/>
      <c r="P426" s="31"/>
      <c r="Q426" s="29"/>
      <c r="R426" s="29"/>
      <c r="S426" s="29"/>
    </row>
    <row r="427" spans="1:22" ht="46.5" customHeight="1" x14ac:dyDescent="0.2">
      <c r="A427" s="97">
        <v>1</v>
      </c>
      <c r="B427" s="97">
        <v>1</v>
      </c>
      <c r="C427" s="97">
        <v>6</v>
      </c>
      <c r="D427" s="131">
        <v>9</v>
      </c>
      <c r="E427" s="101">
        <v>412</v>
      </c>
      <c r="F427" s="93" t="s">
        <v>538</v>
      </c>
      <c r="G427" s="40" t="s">
        <v>520</v>
      </c>
      <c r="H427" s="41" t="s">
        <v>31</v>
      </c>
      <c r="I427" s="41">
        <v>171.2</v>
      </c>
      <c r="J427" s="42">
        <v>20</v>
      </c>
      <c r="K427" s="42">
        <f>J427*I427</f>
        <v>3424</v>
      </c>
      <c r="L427" s="43">
        <f>K427/K426</f>
        <v>1</v>
      </c>
      <c r="M427" s="43">
        <f>K427/$K$5</f>
        <v>1.5193781731829309E-3</v>
      </c>
      <c r="N427" s="44"/>
      <c r="O427" s="43"/>
      <c r="P427" s="45"/>
      <c r="Q427" s="43"/>
      <c r="R427" s="43"/>
      <c r="S427" s="43"/>
      <c r="T427" s="7"/>
      <c r="U427" s="7"/>
      <c r="V427" s="7"/>
    </row>
    <row r="428" spans="1:22" ht="30" customHeight="1" x14ac:dyDescent="0.2">
      <c r="A428" s="97">
        <v>0</v>
      </c>
      <c r="B428" s="97">
        <v>0</v>
      </c>
      <c r="C428" s="97">
        <v>7</v>
      </c>
      <c r="D428" s="131">
        <v>9</v>
      </c>
      <c r="E428" s="99">
        <v>413</v>
      </c>
      <c r="F428" s="91" t="s">
        <v>539</v>
      </c>
      <c r="G428" s="105" t="s">
        <v>540</v>
      </c>
      <c r="H428" s="106"/>
      <c r="I428" s="106"/>
      <c r="J428" s="107"/>
      <c r="K428" s="28">
        <f>K429</f>
        <v>3424</v>
      </c>
      <c r="L428" s="29">
        <f>L429</f>
        <v>1</v>
      </c>
      <c r="M428" s="29">
        <f>M429</f>
        <v>1.5193781731829309E-3</v>
      </c>
      <c r="N428" s="30"/>
      <c r="O428" s="29"/>
      <c r="P428" s="31"/>
      <c r="Q428" s="29"/>
      <c r="R428" s="29"/>
      <c r="S428" s="29"/>
    </row>
    <row r="429" spans="1:22" ht="46.5" customHeight="1" x14ac:dyDescent="0.2">
      <c r="A429" s="97">
        <v>1</v>
      </c>
      <c r="B429" s="97">
        <v>1</v>
      </c>
      <c r="C429" s="97">
        <v>7</v>
      </c>
      <c r="D429" s="131">
        <v>9</v>
      </c>
      <c r="E429" s="101">
        <v>415</v>
      </c>
      <c r="F429" s="93" t="s">
        <v>541</v>
      </c>
      <c r="G429" s="40" t="s">
        <v>520</v>
      </c>
      <c r="H429" s="41" t="s">
        <v>31</v>
      </c>
      <c r="I429" s="41">
        <v>171.2</v>
      </c>
      <c r="J429" s="42">
        <v>20</v>
      </c>
      <c r="K429" s="42">
        <f>J429*I429</f>
        <v>3424</v>
      </c>
      <c r="L429" s="43">
        <f>K429/K428</f>
        <v>1</v>
      </c>
      <c r="M429" s="43">
        <f>K429/$K$5</f>
        <v>1.5193781731829309E-3</v>
      </c>
      <c r="N429" s="44"/>
      <c r="O429" s="43"/>
      <c r="P429" s="45"/>
      <c r="Q429" s="43"/>
      <c r="R429" s="43"/>
      <c r="S429" s="43"/>
      <c r="T429" s="7"/>
      <c r="U429" s="7"/>
      <c r="V429" s="7"/>
    </row>
    <row r="430" spans="1:22" ht="30" customHeight="1" x14ac:dyDescent="0.2">
      <c r="A430" s="97">
        <v>0</v>
      </c>
      <c r="B430" s="97">
        <v>0</v>
      </c>
      <c r="C430" s="97">
        <v>8</v>
      </c>
      <c r="D430" s="131">
        <v>9</v>
      </c>
      <c r="E430" s="99">
        <v>416</v>
      </c>
      <c r="F430" s="91" t="s">
        <v>542</v>
      </c>
      <c r="G430" s="105" t="s">
        <v>543</v>
      </c>
      <c r="H430" s="106"/>
      <c r="I430" s="106"/>
      <c r="J430" s="107"/>
      <c r="K430" s="28">
        <f>K431</f>
        <v>3424</v>
      </c>
      <c r="L430" s="29">
        <f>L431</f>
        <v>1</v>
      </c>
      <c r="M430" s="29">
        <f>M431</f>
        <v>1.5193781731829309E-3</v>
      </c>
      <c r="N430" s="30"/>
      <c r="O430" s="29"/>
      <c r="P430" s="31"/>
      <c r="Q430" s="29"/>
      <c r="R430" s="29"/>
      <c r="S430" s="29"/>
    </row>
    <row r="431" spans="1:22" ht="46.5" customHeight="1" x14ac:dyDescent="0.2">
      <c r="A431" s="97">
        <v>1</v>
      </c>
      <c r="B431" s="97">
        <v>1</v>
      </c>
      <c r="C431" s="97">
        <v>8</v>
      </c>
      <c r="D431" s="131">
        <v>9</v>
      </c>
      <c r="E431" s="101">
        <v>418</v>
      </c>
      <c r="F431" s="93" t="s">
        <v>544</v>
      </c>
      <c r="G431" s="40" t="s">
        <v>520</v>
      </c>
      <c r="H431" s="41" t="s">
        <v>31</v>
      </c>
      <c r="I431" s="41">
        <v>171.2</v>
      </c>
      <c r="J431" s="42">
        <v>20</v>
      </c>
      <c r="K431" s="42">
        <f>J431*I431</f>
        <v>3424</v>
      </c>
      <c r="L431" s="43">
        <f>K431/K430</f>
        <v>1</v>
      </c>
      <c r="M431" s="43">
        <f>K431/$K$5</f>
        <v>1.5193781731829309E-3</v>
      </c>
      <c r="N431" s="44"/>
      <c r="O431" s="43"/>
      <c r="P431" s="45"/>
      <c r="Q431" s="43"/>
      <c r="R431" s="43"/>
      <c r="S431" s="43"/>
      <c r="T431" s="7"/>
      <c r="U431" s="7"/>
      <c r="V431" s="7"/>
    </row>
    <row r="432" spans="1:22" ht="30" customHeight="1" x14ac:dyDescent="0.2">
      <c r="A432" s="97">
        <v>0</v>
      </c>
      <c r="B432" s="97">
        <v>0</v>
      </c>
      <c r="C432" s="97">
        <v>9</v>
      </c>
      <c r="D432" s="131">
        <v>9</v>
      </c>
      <c r="E432" s="99">
        <v>419</v>
      </c>
      <c r="F432" s="91" t="s">
        <v>545</v>
      </c>
      <c r="G432" s="105" t="s">
        <v>546</v>
      </c>
      <c r="H432" s="106"/>
      <c r="I432" s="106"/>
      <c r="J432" s="107"/>
      <c r="K432" s="28">
        <f>K433</f>
        <v>3424</v>
      </c>
      <c r="L432" s="29">
        <f>L433</f>
        <v>1</v>
      </c>
      <c r="M432" s="29">
        <f>M433</f>
        <v>1.5193781731829309E-3</v>
      </c>
      <c r="N432" s="30"/>
      <c r="O432" s="29"/>
      <c r="P432" s="31"/>
      <c r="Q432" s="29"/>
      <c r="R432" s="29"/>
      <c r="S432" s="29"/>
    </row>
    <row r="433" spans="1:22" ht="46.5" customHeight="1" x14ac:dyDescent="0.2">
      <c r="A433" s="97">
        <v>1</v>
      </c>
      <c r="B433" s="97">
        <v>1</v>
      </c>
      <c r="C433" s="97">
        <v>9</v>
      </c>
      <c r="D433" s="131">
        <v>9</v>
      </c>
      <c r="E433" s="101">
        <v>421</v>
      </c>
      <c r="F433" s="93" t="s">
        <v>547</v>
      </c>
      <c r="G433" s="40" t="s">
        <v>520</v>
      </c>
      <c r="H433" s="41" t="s">
        <v>31</v>
      </c>
      <c r="I433" s="41">
        <v>171.2</v>
      </c>
      <c r="J433" s="42">
        <v>20</v>
      </c>
      <c r="K433" s="42">
        <f>J433*I433</f>
        <v>3424</v>
      </c>
      <c r="L433" s="43">
        <f>K433/K432</f>
        <v>1</v>
      </c>
      <c r="M433" s="43">
        <f>K433/$K$5</f>
        <v>1.5193781731829309E-3</v>
      </c>
      <c r="N433" s="44"/>
      <c r="O433" s="43"/>
      <c r="P433" s="45"/>
      <c r="Q433" s="43"/>
      <c r="R433" s="43"/>
      <c r="S433" s="43"/>
      <c r="T433" s="7"/>
      <c r="U433" s="7"/>
      <c r="V433" s="7"/>
    </row>
    <row r="434" spans="1:22" ht="30" customHeight="1" x14ac:dyDescent="0.2">
      <c r="A434" s="97">
        <v>0</v>
      </c>
      <c r="B434" s="97">
        <v>0</v>
      </c>
      <c r="C434" s="97">
        <v>10</v>
      </c>
      <c r="D434" s="131">
        <v>9</v>
      </c>
      <c r="E434" s="99">
        <v>422</v>
      </c>
      <c r="F434" s="91" t="s">
        <v>548</v>
      </c>
      <c r="G434" s="105" t="s">
        <v>549</v>
      </c>
      <c r="H434" s="106"/>
      <c r="I434" s="106"/>
      <c r="J434" s="107"/>
      <c r="K434" s="28">
        <f>K435</f>
        <v>3424</v>
      </c>
      <c r="L434" s="29">
        <f>$L$435</f>
        <v>1</v>
      </c>
      <c r="M434" s="29">
        <f>M435</f>
        <v>1.5193781731829309E-3</v>
      </c>
      <c r="N434" s="30"/>
      <c r="O434" s="29"/>
      <c r="P434" s="31"/>
      <c r="Q434" s="29"/>
      <c r="R434" s="29"/>
      <c r="S434" s="29"/>
    </row>
    <row r="435" spans="1:22" ht="46.5" customHeight="1" x14ac:dyDescent="0.2">
      <c r="A435" s="97">
        <v>1</v>
      </c>
      <c r="B435" s="97">
        <v>1</v>
      </c>
      <c r="C435" s="97">
        <v>10</v>
      </c>
      <c r="D435" s="131">
        <v>9</v>
      </c>
      <c r="E435" s="101">
        <v>424</v>
      </c>
      <c r="F435" s="93" t="s">
        <v>550</v>
      </c>
      <c r="G435" s="40" t="s">
        <v>520</v>
      </c>
      <c r="H435" s="41" t="s">
        <v>31</v>
      </c>
      <c r="I435" s="41">
        <v>171.2</v>
      </c>
      <c r="J435" s="42">
        <v>20</v>
      </c>
      <c r="K435" s="42">
        <f>J435*I435</f>
        <v>3424</v>
      </c>
      <c r="L435" s="43">
        <f>K435/K434</f>
        <v>1</v>
      </c>
      <c r="M435" s="43">
        <f>K435/$K$5</f>
        <v>1.5193781731829309E-3</v>
      </c>
      <c r="N435" s="44"/>
      <c r="O435" s="43"/>
      <c r="P435" s="45"/>
      <c r="Q435" s="43"/>
      <c r="R435" s="43"/>
      <c r="S435" s="43"/>
      <c r="T435" s="7"/>
      <c r="U435" s="7"/>
      <c r="V435" s="7"/>
    </row>
    <row r="436" spans="1:22" ht="30" customHeight="1" x14ac:dyDescent="0.2">
      <c r="A436" s="97">
        <v>0</v>
      </c>
      <c r="B436" s="97">
        <v>0</v>
      </c>
      <c r="C436" s="97">
        <v>11</v>
      </c>
      <c r="D436" s="131">
        <v>9</v>
      </c>
      <c r="E436" s="99">
        <v>425</v>
      </c>
      <c r="F436" s="91" t="s">
        <v>551</v>
      </c>
      <c r="G436" s="105" t="s">
        <v>552</v>
      </c>
      <c r="H436" s="106"/>
      <c r="I436" s="106"/>
      <c r="J436" s="107"/>
      <c r="K436" s="28">
        <f>K437</f>
        <v>3424</v>
      </c>
      <c r="L436" s="29">
        <f>$L$437</f>
        <v>1</v>
      </c>
      <c r="M436" s="29">
        <f>M437</f>
        <v>1.5193781731829309E-3</v>
      </c>
      <c r="N436" s="30"/>
      <c r="O436" s="29"/>
      <c r="P436" s="31"/>
      <c r="Q436" s="29"/>
      <c r="R436" s="29"/>
      <c r="S436" s="29"/>
    </row>
    <row r="437" spans="1:22" ht="46.5" customHeight="1" x14ac:dyDescent="0.2">
      <c r="A437" s="97">
        <v>1</v>
      </c>
      <c r="B437" s="97">
        <v>1</v>
      </c>
      <c r="C437" s="97">
        <v>11</v>
      </c>
      <c r="D437" s="131">
        <v>9</v>
      </c>
      <c r="E437" s="101">
        <v>427</v>
      </c>
      <c r="F437" s="93" t="s">
        <v>553</v>
      </c>
      <c r="G437" s="40" t="s">
        <v>520</v>
      </c>
      <c r="H437" s="41" t="s">
        <v>31</v>
      </c>
      <c r="I437" s="41">
        <v>171.2</v>
      </c>
      <c r="J437" s="42">
        <v>20</v>
      </c>
      <c r="K437" s="42">
        <f>J437*I437</f>
        <v>3424</v>
      </c>
      <c r="L437" s="43">
        <f>K437/K436</f>
        <v>1</v>
      </c>
      <c r="M437" s="43">
        <f>K437/$K$5</f>
        <v>1.5193781731829309E-3</v>
      </c>
      <c r="N437" s="44"/>
      <c r="O437" s="43"/>
      <c r="P437" s="45"/>
      <c r="Q437" s="43"/>
      <c r="R437" s="43"/>
      <c r="S437" s="43"/>
    </row>
    <row r="438" spans="1:22" ht="66" customHeight="1" x14ac:dyDescent="0.2">
      <c r="A438" s="97">
        <v>0</v>
      </c>
      <c r="B438" s="97">
        <v>0</v>
      </c>
      <c r="C438" s="97">
        <v>0</v>
      </c>
      <c r="D438" s="131">
        <v>10</v>
      </c>
      <c r="E438" s="98">
        <v>428</v>
      </c>
      <c r="F438" s="90">
        <v>10</v>
      </c>
      <c r="G438" s="20" t="s">
        <v>554</v>
      </c>
      <c r="H438" s="53" t="s">
        <v>31</v>
      </c>
      <c r="I438" s="22">
        <v>1397</v>
      </c>
      <c r="J438" s="23">
        <v>20</v>
      </c>
      <c r="K438" s="24">
        <f>K439</f>
        <v>40000.599999999991</v>
      </c>
      <c r="L438" s="25" t="s">
        <v>27</v>
      </c>
      <c r="M438" s="26">
        <f>M439</f>
        <v>1.7750011259994491E-2</v>
      </c>
      <c r="N438" s="26"/>
      <c r="O438" s="26"/>
      <c r="P438" s="27"/>
      <c r="Q438" s="26"/>
      <c r="R438" s="26"/>
      <c r="S438" s="26"/>
    </row>
    <row r="439" spans="1:22" ht="30" customHeight="1" collapsed="1" x14ac:dyDescent="0.2">
      <c r="A439" s="97">
        <v>0</v>
      </c>
      <c r="B439" s="97">
        <v>1</v>
      </c>
      <c r="C439" s="97">
        <v>1</v>
      </c>
      <c r="D439" s="131">
        <v>10</v>
      </c>
      <c r="E439" s="102">
        <v>430</v>
      </c>
      <c r="F439" s="94" t="s">
        <v>555</v>
      </c>
      <c r="G439" s="114" t="s">
        <v>554</v>
      </c>
      <c r="H439" s="106"/>
      <c r="I439" s="106"/>
      <c r="J439" s="107"/>
      <c r="K439" s="54">
        <f>K440+K441</f>
        <v>40000.599999999991</v>
      </c>
      <c r="L439" s="55">
        <f>L440+L441</f>
        <v>1</v>
      </c>
      <c r="M439" s="55">
        <f>SUM(M440:M441)</f>
        <v>1.7750011259994491E-2</v>
      </c>
      <c r="N439" s="56"/>
      <c r="O439" s="55"/>
      <c r="P439" s="57"/>
      <c r="Q439" s="55"/>
      <c r="R439" s="55"/>
      <c r="S439" s="55"/>
    </row>
    <row r="440" spans="1:22" ht="30" hidden="1" customHeight="1" outlineLevel="1" x14ac:dyDescent="0.2">
      <c r="A440" s="97">
        <v>1</v>
      </c>
      <c r="B440" s="97">
        <v>1</v>
      </c>
      <c r="C440" s="97">
        <v>1</v>
      </c>
      <c r="D440" s="131">
        <v>10</v>
      </c>
      <c r="E440" s="103">
        <v>431</v>
      </c>
      <c r="F440" s="95" t="s">
        <v>556</v>
      </c>
      <c r="G440" s="58" t="s">
        <v>557</v>
      </c>
      <c r="H440" s="59" t="s">
        <v>558</v>
      </c>
      <c r="I440" s="59">
        <v>1</v>
      </c>
      <c r="J440" s="60">
        <f>40000.6*0.85</f>
        <v>34000.509999999995</v>
      </c>
      <c r="K440" s="60">
        <f>I440*J440</f>
        <v>34000.509999999995</v>
      </c>
      <c r="L440" s="61">
        <f>K440/K438</f>
        <v>0.85000000000000009</v>
      </c>
      <c r="M440" s="61">
        <f>K440/$K$5</f>
        <v>1.5087509570995318E-2</v>
      </c>
      <c r="N440" s="62"/>
      <c r="O440" s="61"/>
      <c r="P440" s="63"/>
      <c r="Q440" s="61"/>
      <c r="R440" s="61"/>
      <c r="S440" s="61"/>
    </row>
    <row r="441" spans="1:22" ht="30" hidden="1" customHeight="1" outlineLevel="1" x14ac:dyDescent="0.2">
      <c r="A441" s="97">
        <v>1</v>
      </c>
      <c r="B441" s="97">
        <v>1</v>
      </c>
      <c r="C441" s="97">
        <v>1</v>
      </c>
      <c r="D441" s="131">
        <v>10</v>
      </c>
      <c r="E441" s="103">
        <v>431</v>
      </c>
      <c r="F441" s="95" t="s">
        <v>556</v>
      </c>
      <c r="G441" s="58" t="s">
        <v>559</v>
      </c>
      <c r="H441" s="59" t="s">
        <v>558</v>
      </c>
      <c r="I441" s="59">
        <v>1</v>
      </c>
      <c r="J441" s="60">
        <f>40000.6*0.15</f>
        <v>6000.0899999999992</v>
      </c>
      <c r="K441" s="60">
        <f>I441*J441</f>
        <v>6000.0899999999992</v>
      </c>
      <c r="L441" s="61">
        <f>K441/K439</f>
        <v>0.15000000000000002</v>
      </c>
      <c r="M441" s="61">
        <f>K441/$K$5</f>
        <v>2.6625016889991735E-3</v>
      </c>
      <c r="N441" s="62"/>
      <c r="O441" s="61"/>
      <c r="P441" s="63"/>
      <c r="Q441" s="61"/>
      <c r="R441" s="61"/>
      <c r="S441" s="61"/>
    </row>
    <row r="442" spans="1:22" ht="17.25" customHeight="1" x14ac:dyDescent="0.2"/>
    <row r="443" spans="1:22" ht="17.25" customHeight="1" x14ac:dyDescent="0.2"/>
    <row r="444" spans="1:22" ht="17.25" customHeight="1" x14ac:dyDescent="0.2"/>
    <row r="445" spans="1:22" ht="17.25" customHeight="1" x14ac:dyDescent="0.2"/>
    <row r="446" spans="1:22" ht="17.25" customHeight="1" x14ac:dyDescent="0.2"/>
    <row r="447" spans="1:22" ht="17.25" customHeight="1" x14ac:dyDescent="0.2"/>
    <row r="448" spans="1:22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</sheetData>
  <mergeCells count="17">
    <mergeCell ref="H3:H4"/>
    <mergeCell ref="G3:G4"/>
    <mergeCell ref="E2:G2"/>
    <mergeCell ref="F3:F4"/>
    <mergeCell ref="E3:E4"/>
    <mergeCell ref="M1:O1"/>
    <mergeCell ref="H2:L2"/>
    <mergeCell ref="E1:L1"/>
    <mergeCell ref="M3:M4"/>
    <mergeCell ref="L3:L4"/>
    <mergeCell ref="K3:K4"/>
    <mergeCell ref="J3:J4"/>
    <mergeCell ref="N3:P3"/>
    <mergeCell ref="I3:I4"/>
    <mergeCell ref="P1:S1"/>
    <mergeCell ref="Q3:S3"/>
    <mergeCell ref="M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workbookViewId="0">
      <selection activeCell="D10" sqref="D10"/>
    </sheetView>
  </sheetViews>
  <sheetFormatPr defaultRowHeight="14.25" x14ac:dyDescent="0.2"/>
  <sheetData>
    <row r="3" spans="2:4" x14ac:dyDescent="0.2">
      <c r="B3">
        <v>485</v>
      </c>
      <c r="C3" s="64">
        <v>475</v>
      </c>
      <c r="D3">
        <f>B3+C3</f>
        <v>960</v>
      </c>
    </row>
    <row r="4" spans="2:4" x14ac:dyDescent="0.2">
      <c r="B4" s="64">
        <v>106</v>
      </c>
      <c r="C4" s="64">
        <v>186</v>
      </c>
      <c r="D4" s="64">
        <f t="shared" ref="D4:D19" si="0">B4+C4</f>
        <v>292</v>
      </c>
    </row>
    <row r="5" spans="2:4" x14ac:dyDescent="0.2">
      <c r="B5" s="64">
        <v>405</v>
      </c>
      <c r="C5" s="64">
        <v>313</v>
      </c>
      <c r="D5" s="64">
        <f t="shared" si="0"/>
        <v>718</v>
      </c>
    </row>
    <row r="6" spans="2:4" x14ac:dyDescent="0.2">
      <c r="B6" s="64">
        <v>75</v>
      </c>
      <c r="C6" s="64">
        <v>957</v>
      </c>
      <c r="D6" s="64">
        <f t="shared" si="0"/>
        <v>1032</v>
      </c>
    </row>
    <row r="7" spans="2:4" x14ac:dyDescent="0.2">
      <c r="B7" s="64">
        <v>398</v>
      </c>
      <c r="C7" s="64">
        <v>592</v>
      </c>
      <c r="D7" s="64">
        <f t="shared" si="0"/>
        <v>990</v>
      </c>
    </row>
    <row r="8" spans="2:4" x14ac:dyDescent="0.2">
      <c r="B8" s="64">
        <v>16</v>
      </c>
      <c r="C8" s="64">
        <v>733</v>
      </c>
      <c r="D8" s="64">
        <f t="shared" si="0"/>
        <v>749</v>
      </c>
    </row>
    <row r="9" spans="2:4" x14ac:dyDescent="0.2">
      <c r="B9" s="64">
        <v>458</v>
      </c>
      <c r="C9" s="64">
        <v>805</v>
      </c>
      <c r="D9" s="64">
        <f t="shared" si="0"/>
        <v>1263</v>
      </c>
    </row>
    <row r="10" spans="2:4" x14ac:dyDescent="0.2">
      <c r="B10" s="64">
        <v>497</v>
      </c>
      <c r="C10" s="64">
        <v>351</v>
      </c>
      <c r="D10" s="64">
        <f t="shared" si="0"/>
        <v>848</v>
      </c>
    </row>
    <row r="11" spans="2:4" x14ac:dyDescent="0.2">
      <c r="B11" s="64">
        <v>362</v>
      </c>
      <c r="C11" s="64">
        <v>145</v>
      </c>
      <c r="D11" s="64">
        <f t="shared" si="0"/>
        <v>507</v>
      </c>
    </row>
    <row r="12" spans="2:4" x14ac:dyDescent="0.2">
      <c r="B12" s="64">
        <v>24</v>
      </c>
      <c r="C12" s="64">
        <v>748</v>
      </c>
      <c r="D12" s="64">
        <f t="shared" si="0"/>
        <v>772</v>
      </c>
    </row>
    <row r="13" spans="2:4" x14ac:dyDescent="0.2">
      <c r="B13" s="64">
        <v>451</v>
      </c>
      <c r="C13" s="64">
        <v>123</v>
      </c>
      <c r="D13" s="64">
        <f t="shared" si="0"/>
        <v>574</v>
      </c>
    </row>
    <row r="14" spans="2:4" x14ac:dyDescent="0.2">
      <c r="B14" s="64">
        <v>655</v>
      </c>
      <c r="C14" s="64">
        <v>459</v>
      </c>
      <c r="D14" s="64">
        <f t="shared" si="0"/>
        <v>1114</v>
      </c>
    </row>
    <row r="15" spans="2:4" x14ac:dyDescent="0.2">
      <c r="B15" s="64">
        <v>982</v>
      </c>
      <c r="C15" s="64">
        <v>980</v>
      </c>
      <c r="D15" s="64">
        <f t="shared" si="0"/>
        <v>1962</v>
      </c>
    </row>
    <row r="16" spans="2:4" x14ac:dyDescent="0.2">
      <c r="B16" s="64">
        <v>769</v>
      </c>
      <c r="C16" s="64">
        <v>824</v>
      </c>
      <c r="D16" s="64">
        <f t="shared" si="0"/>
        <v>1593</v>
      </c>
    </row>
    <row r="17" spans="2:4" x14ac:dyDescent="0.2">
      <c r="B17" s="64">
        <v>996</v>
      </c>
      <c r="C17" s="64">
        <v>785</v>
      </c>
      <c r="D17" s="64">
        <f t="shared" si="0"/>
        <v>1781</v>
      </c>
    </row>
    <row r="18" spans="2:4" x14ac:dyDescent="0.2">
      <c r="B18" s="64">
        <v>735</v>
      </c>
      <c r="C18" s="64">
        <v>190</v>
      </c>
      <c r="D18" s="64">
        <f t="shared" si="0"/>
        <v>925</v>
      </c>
    </row>
    <row r="19" spans="2:4" x14ac:dyDescent="0.2">
      <c r="B19" s="64">
        <v>543</v>
      </c>
      <c r="C19" s="64">
        <v>281</v>
      </c>
      <c r="D19" s="64">
        <f t="shared" si="0"/>
        <v>824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PMS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Shiniyan</dc:creator>
  <cp:lastModifiedBy>Windows User</cp:lastModifiedBy>
  <cp:lastPrinted>2017-11-21T07:40:37Z</cp:lastPrinted>
  <dcterms:created xsi:type="dcterms:W3CDTF">2016-12-28T13:41:18Z</dcterms:created>
  <dcterms:modified xsi:type="dcterms:W3CDTF">2018-01-11T09:32:57Z</dcterms:modified>
</cp:coreProperties>
</file>