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8-teacher\Desktop\"/>
    </mc:Choice>
  </mc:AlternateContent>
  <bookViews>
    <workbookView xWindow="0" yWindow="780" windowWidth="24000" windowHeight="9435"/>
  </bookViews>
  <sheets>
    <sheet name="1-Introduction" sheetId="1" r:id="rId1"/>
    <sheet name="3" sheetId="7" r:id="rId2"/>
    <sheet name="2" sheetId="8" r:id="rId3"/>
    <sheet name="4" sheetId="10" r:id="rId4"/>
    <sheet name="5" sheetId="11" r:id="rId5"/>
    <sheet name="6" sheetId="9" r:id="rId6"/>
    <sheet name="example" sheetId="14" r:id="rId7"/>
    <sheet name="Sheet1 (3)" sheetId="13" r:id="rId8"/>
    <sheet name="Sheet4" sheetId="12" r:id="rId9"/>
  </sheets>
  <definedNames>
    <definedName name="_xlnm._FilterDatabase" localSheetId="6" hidden="1">example!$A$1:$B$103</definedName>
  </definedNames>
  <calcPr calcId="162913"/>
</workbook>
</file>

<file path=xl/calcChain.xml><?xml version="1.0" encoding="utf-8"?>
<calcChain xmlns="http://schemas.openxmlformats.org/spreadsheetml/2006/main">
  <c r="D5" i="10" l="1"/>
  <c r="E5" i="10"/>
  <c r="E3" i="14" l="1" a="1"/>
  <c r="E3" i="14" s="1"/>
  <c r="E12" i="13" l="1" a="1"/>
  <c r="E12" i="13" s="1"/>
  <c r="B8" i="13" a="1"/>
  <c r="B8" i="13" s="1"/>
  <c r="G6" i="13" a="1"/>
  <c r="G7" i="13" s="1"/>
  <c r="E13" i="13" l="1"/>
  <c r="E14" i="13"/>
  <c r="B10" i="13"/>
  <c r="D8" i="13"/>
  <c r="D9" i="13"/>
  <c r="C8" i="13"/>
  <c r="C10" i="13"/>
  <c r="B9" i="13"/>
  <c r="D10" i="13"/>
  <c r="C9" i="13"/>
  <c r="G6" i="13"/>
  <c r="G8" i="13"/>
  <c r="C3" i="11" l="1" a="1"/>
  <c r="C3" i="11" s="1"/>
  <c r="A11" i="10" l="1" a="1"/>
  <c r="A11" i="10" s="1"/>
  <c r="H5" i="9" l="1" a="1"/>
  <c r="H5" i="9" s="1"/>
  <c r="H6" i="9" a="1"/>
  <c r="H6" i="9" s="1"/>
  <c r="H7" i="9" a="1"/>
  <c r="H7" i="9" s="1"/>
  <c r="H8" i="9" a="1"/>
  <c r="H8" i="9" s="1"/>
  <c r="H9" i="9" a="1"/>
  <c r="H9" i="9" s="1"/>
  <c r="H10" i="9" a="1"/>
  <c r="H10" i="9" s="1"/>
  <c r="H11" i="9" a="1"/>
  <c r="H11" i="9" s="1"/>
  <c r="H12" i="9" a="1"/>
  <c r="H12" i="9" s="1"/>
  <c r="H13" i="9" a="1"/>
  <c r="H13" i="9" s="1"/>
  <c r="H14" i="9" a="1"/>
  <c r="H14" i="9" s="1"/>
  <c r="H15" i="9" a="1"/>
  <c r="H15" i="9" s="1"/>
  <c r="H16" i="9" a="1"/>
  <c r="H16" i="9" s="1"/>
  <c r="H4" i="9" a="1"/>
  <c r="H4" i="9" s="1"/>
  <c r="U2" i="9"/>
  <c r="R2" i="9"/>
  <c r="O2" i="9"/>
  <c r="O13" i="8" a="1"/>
  <c r="O13" i="8" s="1"/>
  <c r="O13" i="7" a="1"/>
  <c r="O13" i="7" s="1"/>
  <c r="O11" i="8" a="1"/>
  <c r="O11" i="8" s="1"/>
  <c r="O7" i="8"/>
  <c r="O6" i="8"/>
  <c r="O8" i="8" s="1"/>
  <c r="O11" i="7" a="1"/>
  <c r="O11" i="7" s="1"/>
  <c r="O8" i="7"/>
  <c r="O9" i="7" s="1"/>
  <c r="O7" i="7"/>
  <c r="O6" i="7"/>
  <c r="G6" i="1" l="1" a="1"/>
  <c r="G6" i="1" s="1"/>
  <c r="D8" i="1"/>
  <c r="D4" i="1" l="1"/>
  <c r="D5" i="1"/>
  <c r="D6" i="1"/>
  <c r="D7" i="1"/>
  <c r="D3" i="1"/>
</calcChain>
</file>

<file path=xl/sharedStrings.xml><?xml version="1.0" encoding="utf-8"?>
<sst xmlns="http://schemas.openxmlformats.org/spreadsheetml/2006/main" count="294" uniqueCount="72">
  <si>
    <t>Student</t>
  </si>
  <si>
    <t>Test A</t>
  </si>
  <si>
    <t>Test B</t>
  </si>
  <si>
    <t>Progress</t>
  </si>
  <si>
    <t>Jason</t>
  </si>
  <si>
    <t>Lisa</t>
  </si>
  <si>
    <t>Ryan</t>
  </si>
  <si>
    <t>Richard</t>
  </si>
  <si>
    <t>Anna</t>
  </si>
  <si>
    <t xml:space="preserve">جمع و شمارش شرطی با چند شرط ( به صورت OR)   |   جمع و شمارش شرطی به صورت آرایه ای |   مدرس: علیرضا مقربی </t>
  </si>
  <si>
    <t>نام کالا</t>
  </si>
  <si>
    <t>تعداد فروش</t>
  </si>
  <si>
    <t>دوغ</t>
  </si>
  <si>
    <t>مجموع</t>
  </si>
  <si>
    <t>پنیر</t>
  </si>
  <si>
    <t>کشک</t>
  </si>
  <si>
    <t>خامه</t>
  </si>
  <si>
    <t>کره</t>
  </si>
  <si>
    <t>مجموع کل</t>
  </si>
  <si>
    <t>شیر</t>
  </si>
  <si>
    <t>ماست</t>
  </si>
  <si>
    <t>مدرک</t>
  </si>
  <si>
    <t>کارشناسی</t>
  </si>
  <si>
    <t>نوع</t>
  </si>
  <si>
    <t>تعداد</t>
  </si>
  <si>
    <t>ارشد</t>
  </si>
  <si>
    <t>کاردانی</t>
  </si>
  <si>
    <t>تعداد کل</t>
  </si>
  <si>
    <t>کد</t>
  </si>
  <si>
    <t>نام</t>
  </si>
  <si>
    <t>علی</t>
  </si>
  <si>
    <t>مریم</t>
  </si>
  <si>
    <t>ناصر</t>
  </si>
  <si>
    <t>پیمان</t>
  </si>
  <si>
    <t>جواد</t>
  </si>
  <si>
    <t>پویا</t>
  </si>
  <si>
    <t>رضا</t>
  </si>
  <si>
    <t>بیژن</t>
  </si>
  <si>
    <t>هدیه</t>
  </si>
  <si>
    <t>تابع Large</t>
  </si>
  <si>
    <t>تابع small</t>
  </si>
  <si>
    <t>تابع Row</t>
  </si>
  <si>
    <t>sun</t>
  </si>
  <si>
    <t>moon</t>
  </si>
  <si>
    <t>A</t>
  </si>
  <si>
    <t>B</t>
  </si>
  <si>
    <t>X</t>
  </si>
  <si>
    <t>میزان فروش</t>
  </si>
  <si>
    <t>ماه</t>
  </si>
  <si>
    <t>برند</t>
  </si>
  <si>
    <t>فروردین</t>
  </si>
  <si>
    <t>دی</t>
  </si>
  <si>
    <t>عالیس</t>
  </si>
  <si>
    <t>بیشترین میزان فروش</t>
  </si>
  <si>
    <t>اردیبهشت</t>
  </si>
  <si>
    <t>مرداد</t>
  </si>
  <si>
    <t>دامداران</t>
  </si>
  <si>
    <t>خرداد</t>
  </si>
  <si>
    <t>شهریور</t>
  </si>
  <si>
    <t>پگاه</t>
  </si>
  <si>
    <t>تیر</t>
  </si>
  <si>
    <t>اسفند</t>
  </si>
  <si>
    <t>آذر</t>
  </si>
  <si>
    <t>مهر</t>
  </si>
  <si>
    <t>آبان</t>
  </si>
  <si>
    <t>بهمن</t>
  </si>
  <si>
    <t>شروع کار با توابع آرایه ای</t>
  </si>
  <si>
    <t>با استفاده از توابع آرایه ای</t>
  </si>
  <si>
    <t>بدون استفاده از توابع آرایه ای</t>
  </si>
  <si>
    <t>سطرها دو تا در میون جمع بشن!</t>
  </si>
  <si>
    <t>چه تعداد آیتم یکتا در ستون A وجود دارد؟</t>
  </si>
  <si>
    <t>کد  مورد نظر را وارد کنید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</si>
</sst>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2000401]0"/>
    <numFmt numFmtId="165" formatCode="_ * #,##0_-_ر_ي_ا_ل_ ;_ * #,##0\-_ر_ي_ا_ل_ ;_ * &quot;-&quot;??_-_ر_ي_ا_ل_ ;_ @_ "/>
    <numFmt numFmtId="166" formatCode="_ * #,##0.00_-_ر_ي_ا_ل_ ;_ * #,##0.00\-_ر_ي_ا_ل_ ;_ * &quot;-&quot;??_-_ر_ي_ا_ل_ ;_ @_ "/>
  </numFmts>
  <fonts count="9" x14ac:knownFonts="1">
    <font>
      <b/>
      <sz val="11"/>
      <color theme="1"/>
      <name val="B Titr"/>
      <charset val="17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sz val="10"/>
      <color theme="0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/>
      <bottom style="mediumDashed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6" fillId="3" borderId="5">
      <alignment horizontal="center" vertical="center"/>
    </xf>
    <xf numFmtId="165" fontId="5" fillId="4" borderId="7">
      <alignment horizontal="center" vertical="center" shrinkToFit="1"/>
    </xf>
    <xf numFmtId="0" fontId="6" fillId="5" borderId="5">
      <alignment horizontal="center" vertical="center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6" borderId="0">
      <alignment horizontal="center" vertical="center"/>
    </xf>
    <xf numFmtId="0" fontId="7" fillId="8" borderId="0">
      <alignment horizontal="centerContinuous" vertical="center"/>
    </xf>
  </cellStyleXfs>
  <cellXfs count="44">
    <xf numFmtId="0" fontId="0" fillId="0" borderId="0" xfId="0"/>
    <xf numFmtId="0" fontId="4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164" fontId="5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3" borderId="0" xfId="0" applyFont="1" applyFill="1" applyBorder="1" applyAlignment="1">
      <alignment horizontal="center" vertical="center"/>
    </xf>
    <xf numFmtId="0" fontId="6" fillId="3" borderId="0" xfId="1" applyBorder="1">
      <alignment horizontal="center" vertical="center"/>
    </xf>
    <xf numFmtId="0" fontId="0" fillId="0" borderId="6" xfId="0" applyBorder="1"/>
    <xf numFmtId="165" fontId="5" fillId="4" borderId="8" xfId="2" applyBorder="1" applyAlignment="1">
      <alignment horizontal="center" vertical="center" readingOrder="2"/>
    </xf>
    <xf numFmtId="0" fontId="6" fillId="5" borderId="0" xfId="3" applyBorder="1">
      <alignment horizontal="center" vertical="center"/>
    </xf>
    <xf numFmtId="165" fontId="5" fillId="4" borderId="7" xfId="2" applyAlignment="1">
      <alignment horizontal="center" vertical="center" readingOrder="2"/>
    </xf>
    <xf numFmtId="9" fontId="3" fillId="0" borderId="0" xfId="0" applyNumberFormat="1" applyFont="1" applyBorder="1"/>
    <xf numFmtId="165" fontId="6" fillId="6" borderId="0" xfId="2" applyFont="1" applyFill="1" applyBorder="1" applyAlignment="1">
      <alignment horizontal="center" vertical="center" readingOrder="2"/>
    </xf>
    <xf numFmtId="0" fontId="3" fillId="0" borderId="0" xfId="0" applyFont="1" applyBorder="1"/>
    <xf numFmtId="0" fontId="0" fillId="0" borderId="0" xfId="0" applyBorder="1"/>
    <xf numFmtId="0" fontId="0" fillId="0" borderId="0" xfId="0" applyFont="1"/>
    <xf numFmtId="9" fontId="0" fillId="0" borderId="0" xfId="0" applyNumberFormat="1" applyFont="1" applyBorder="1"/>
    <xf numFmtId="9" fontId="2" fillId="0" borderId="0" xfId="4" applyFont="1"/>
    <xf numFmtId="9" fontId="2" fillId="0" borderId="0" xfId="4" applyFont="1" applyBorder="1"/>
    <xf numFmtId="0" fontId="0" fillId="0" borderId="9" xfId="0" applyBorder="1"/>
    <xf numFmtId="0" fontId="0" fillId="0" borderId="10" xfId="0" applyBorder="1"/>
    <xf numFmtId="9" fontId="2" fillId="0" borderId="10" xfId="4" applyFont="1" applyBorder="1"/>
    <xf numFmtId="0" fontId="0" fillId="0" borderId="11" xfId="0" applyBorder="1"/>
    <xf numFmtId="165" fontId="5" fillId="7" borderId="7" xfId="2" applyFill="1" applyAlignment="1">
      <alignment horizontal="center" vertical="center" readingOrder="2"/>
    </xf>
    <xf numFmtId="0" fontId="6" fillId="3" borderId="5" xfId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7" fillId="8" borderId="0" xfId="7">
      <alignment horizontal="centerContinuous" vertical="center"/>
    </xf>
    <xf numFmtId="0" fontId="6" fillId="6" borderId="0" xfId="6">
      <alignment horizontal="center" vertical="center"/>
    </xf>
    <xf numFmtId="0" fontId="8" fillId="6" borderId="0" xfId="6" applyFont="1" applyAlignment="1">
      <alignment horizontal="center" vertical="center" wrapText="1"/>
    </xf>
    <xf numFmtId="0" fontId="1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</cellXfs>
  <cellStyles count="8">
    <cellStyle name="Comma" xfId="5" builtinId="3" customBuiltin="1"/>
    <cellStyle name="Normal" xfId="0" builtinId="0" customBuiltin="1"/>
    <cellStyle name="Percent 2" xfId="4"/>
    <cellStyle name="خانه های جدول" xfId="2"/>
    <cellStyle name="سرستون" xfId="6"/>
    <cellStyle name="سرستون دو" xfId="1"/>
    <cellStyle name="سرستون سه" xfId="3"/>
    <cellStyle name="هدر جدول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104775</xdr:rowOff>
    </xdr:from>
    <xdr:to>
      <xdr:col>18</xdr:col>
      <xdr:colOff>332536</xdr:colOff>
      <xdr:row>12</xdr:row>
      <xdr:rowOff>94870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295275"/>
          <a:ext cx="6714286" cy="30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17</xdr:row>
      <xdr:rowOff>180975</xdr:rowOff>
    </xdr:from>
    <xdr:to>
      <xdr:col>19</xdr:col>
      <xdr:colOff>170613</xdr:colOff>
      <xdr:row>22</xdr:row>
      <xdr:rowOff>247463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57700" y="3419475"/>
          <a:ext cx="6695238" cy="14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57150</xdr:rowOff>
    </xdr:from>
    <xdr:to>
      <xdr:col>8</xdr:col>
      <xdr:colOff>218236</xdr:colOff>
      <xdr:row>11</xdr:row>
      <xdr:rowOff>237745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47650"/>
          <a:ext cx="6714286" cy="3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tabSelected="1" zoomScale="130" zoomScaleNormal="130" workbookViewId="0">
      <selection activeCell="F11" sqref="F11"/>
    </sheetView>
  </sheetViews>
  <sheetFormatPr defaultRowHeight="22.5" x14ac:dyDescent="0.6"/>
  <cols>
    <col min="1" max="1" width="9.296875" customWidth="1"/>
    <col min="2" max="3" width="8.796875" customWidth="1"/>
    <col min="6" max="6" width="15.296875" bestFit="1" customWidth="1"/>
  </cols>
  <sheetData>
    <row r="1" spans="1:9" x14ac:dyDescent="0.6">
      <c r="B1" s="38" t="s">
        <v>66</v>
      </c>
      <c r="C1" s="38"/>
      <c r="D1" s="38"/>
      <c r="E1" s="38"/>
      <c r="F1" s="38"/>
      <c r="G1" s="38"/>
      <c r="H1" s="38"/>
      <c r="I1" s="38"/>
    </row>
    <row r="2" spans="1:9" x14ac:dyDescent="0.6">
      <c r="A2" s="41" t="s">
        <v>0</v>
      </c>
      <c r="B2" s="41" t="s">
        <v>1</v>
      </c>
      <c r="C2" s="41" t="s">
        <v>2</v>
      </c>
      <c r="D2" s="41" t="s">
        <v>3</v>
      </c>
    </row>
    <row r="3" spans="1:9" x14ac:dyDescent="0.6">
      <c r="A3" s="42" t="s">
        <v>4</v>
      </c>
      <c r="B3" s="42">
        <v>59</v>
      </c>
      <c r="C3" s="42">
        <v>78</v>
      </c>
      <c r="D3" s="42">
        <f>C3-B3</f>
        <v>19</v>
      </c>
    </row>
    <row r="4" spans="1:9" x14ac:dyDescent="0.6">
      <c r="A4" s="42" t="s">
        <v>5</v>
      </c>
      <c r="B4" s="42">
        <v>34</v>
      </c>
      <c r="C4" s="42">
        <v>67</v>
      </c>
      <c r="D4" s="42">
        <f>C4-B4</f>
        <v>33</v>
      </c>
    </row>
    <row r="5" spans="1:9" x14ac:dyDescent="0.6">
      <c r="A5" s="42" t="s">
        <v>6</v>
      </c>
      <c r="B5" s="42">
        <v>30</v>
      </c>
      <c r="C5" s="42">
        <v>93</v>
      </c>
      <c r="D5" s="42">
        <f>C5-B5</f>
        <v>63</v>
      </c>
    </row>
    <row r="6" spans="1:9" x14ac:dyDescent="0.6">
      <c r="A6" s="42" t="s">
        <v>7</v>
      </c>
      <c r="B6" s="42">
        <v>35</v>
      </c>
      <c r="C6" s="42">
        <v>83</v>
      </c>
      <c r="D6" s="42">
        <f>C6-B6</f>
        <v>48</v>
      </c>
      <c r="F6" s="40" t="s">
        <v>67</v>
      </c>
      <c r="G6" s="42">
        <f t="array" ref="G6">MAX(C3:C7-B3:B7)</f>
        <v>63</v>
      </c>
    </row>
    <row r="7" spans="1:9" x14ac:dyDescent="0.6">
      <c r="A7" s="42" t="s">
        <v>8</v>
      </c>
      <c r="B7" s="42">
        <v>69</v>
      </c>
      <c r="C7" s="42">
        <v>82</v>
      </c>
      <c r="D7" s="42">
        <f>C7-B7</f>
        <v>13</v>
      </c>
    </row>
    <row r="8" spans="1:9" ht="40.5" x14ac:dyDescent="0.6">
      <c r="C8" s="40" t="s">
        <v>68</v>
      </c>
      <c r="D8" s="42">
        <f>MAX(D3:D7)</f>
        <v>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R18"/>
  <sheetViews>
    <sheetView showGridLines="0" topLeftCell="D2" zoomScaleNormal="100" workbookViewId="0">
      <selection activeCell="M16" sqref="M16"/>
    </sheetView>
  </sheetViews>
  <sheetFormatPr defaultRowHeight="22.5" x14ac:dyDescent="0.6"/>
  <cols>
    <col min="1" max="6" width="1.69921875" customWidth="1"/>
    <col min="7" max="8" width="8.3984375" customWidth="1"/>
    <col min="9" max="9" width="15" customWidth="1"/>
    <col min="11" max="11" width="9.796875" customWidth="1"/>
    <col min="12" max="12" width="10.09765625" customWidth="1"/>
    <col min="13" max="13" width="10.69921875" customWidth="1"/>
    <col min="15" max="15" width="11" customWidth="1"/>
    <col min="16" max="16" width="62.296875" customWidth="1"/>
    <col min="20" max="22" width="6.3984375"/>
    <col min="23" max="23" width="6.3984375" customWidth="1"/>
  </cols>
  <sheetData>
    <row r="1" spans="7:18" ht="23.25" thickBot="1" x14ac:dyDescent="0.65"/>
    <row r="2" spans="7:18" ht="29.25" thickBot="1" x14ac:dyDescent="0.8">
      <c r="G2" s="1" t="s">
        <v>9</v>
      </c>
      <c r="H2" s="2"/>
      <c r="I2" s="2"/>
      <c r="J2" s="2"/>
      <c r="K2" s="2"/>
      <c r="L2" s="2"/>
      <c r="M2" s="2"/>
      <c r="N2" s="2"/>
      <c r="O2" s="2"/>
      <c r="P2" s="3"/>
      <c r="R2" s="4"/>
    </row>
    <row r="3" spans="7:18" x14ac:dyDescent="0.6">
      <c r="G3" s="5"/>
      <c r="H3" s="6"/>
      <c r="I3" s="6"/>
      <c r="J3" s="6"/>
      <c r="K3" s="6"/>
      <c r="L3" s="6"/>
      <c r="M3" s="6"/>
      <c r="N3" s="6"/>
      <c r="O3" s="6"/>
      <c r="P3" s="7"/>
    </row>
    <row r="4" spans="7:18" x14ac:dyDescent="0.6">
      <c r="G4" s="8"/>
      <c r="K4" s="9" t="s">
        <v>10</v>
      </c>
      <c r="L4" s="10" t="s">
        <v>11</v>
      </c>
      <c r="P4" s="11"/>
    </row>
    <row r="5" spans="7:18" ht="23.25" thickBot="1" x14ac:dyDescent="0.65">
      <c r="G5" s="8"/>
      <c r="K5" s="12" t="s">
        <v>12</v>
      </c>
      <c r="L5" s="12">
        <v>32</v>
      </c>
      <c r="N5" s="13" t="s">
        <v>10</v>
      </c>
      <c r="O5" s="13" t="s">
        <v>13</v>
      </c>
      <c r="P5" s="11"/>
    </row>
    <row r="6" spans="7:18" ht="23.25" thickBot="1" x14ac:dyDescent="0.65">
      <c r="G6" s="8"/>
      <c r="K6" s="14" t="s">
        <v>14</v>
      </c>
      <c r="L6" s="14">
        <v>98</v>
      </c>
      <c r="N6" s="12" t="s">
        <v>15</v>
      </c>
      <c r="O6" s="12">
        <f>SUMIF($K$5:$K$13,N6,$L$5:$L$13)</f>
        <v>138</v>
      </c>
      <c r="P6" s="11"/>
    </row>
    <row r="7" spans="7:18" ht="23.25" thickBot="1" x14ac:dyDescent="0.65">
      <c r="G7" s="8"/>
      <c r="K7" s="14" t="s">
        <v>15</v>
      </c>
      <c r="L7" s="14">
        <v>42</v>
      </c>
      <c r="N7" s="14" t="s">
        <v>16</v>
      </c>
      <c r="O7" s="12">
        <f t="shared" ref="O7:O8" si="0">SUMIF($K$5:$K$13,N7,$L$5:$L$13)</f>
        <v>102</v>
      </c>
      <c r="P7" s="11"/>
    </row>
    <row r="8" spans="7:18" ht="23.25" thickBot="1" x14ac:dyDescent="0.65">
      <c r="G8" s="8"/>
      <c r="K8" s="14" t="s">
        <v>16</v>
      </c>
      <c r="L8" s="14">
        <v>65</v>
      </c>
      <c r="N8" s="14" t="s">
        <v>17</v>
      </c>
      <c r="O8" s="12">
        <f t="shared" si="0"/>
        <v>17</v>
      </c>
      <c r="P8" s="11"/>
    </row>
    <row r="9" spans="7:18" ht="23.25" thickBot="1" x14ac:dyDescent="0.65">
      <c r="G9" s="8"/>
      <c r="J9" s="15"/>
      <c r="K9" s="14" t="s">
        <v>17</v>
      </c>
      <c r="L9" s="14">
        <v>17</v>
      </c>
      <c r="N9" s="16" t="s">
        <v>18</v>
      </c>
      <c r="O9" s="14">
        <f>SUM(O6:O8)</f>
        <v>257</v>
      </c>
      <c r="P9" s="11"/>
    </row>
    <row r="10" spans="7:18" ht="23.25" thickBot="1" x14ac:dyDescent="0.65">
      <c r="G10" s="8"/>
      <c r="J10" s="15"/>
      <c r="K10" s="14" t="s">
        <v>16</v>
      </c>
      <c r="L10" s="14">
        <v>37</v>
      </c>
      <c r="P10" s="11"/>
    </row>
    <row r="11" spans="7:18" ht="23.25" thickBot="1" x14ac:dyDescent="0.65">
      <c r="G11" s="8"/>
      <c r="J11" s="15"/>
      <c r="K11" s="14" t="s">
        <v>15</v>
      </c>
      <c r="L11" s="14">
        <v>96</v>
      </c>
      <c r="N11" s="16" t="s">
        <v>18</v>
      </c>
      <c r="O11" s="14">
        <f t="array" ref="O11">SUM(SUMIF(K5:K13,N6:N8,L5:L13))</f>
        <v>257</v>
      </c>
      <c r="P11" s="11"/>
    </row>
    <row r="12" spans="7:18" ht="23.25" thickBot="1" x14ac:dyDescent="0.65">
      <c r="G12" s="8"/>
      <c r="J12" s="15"/>
      <c r="K12" s="14" t="s">
        <v>19</v>
      </c>
      <c r="L12" s="14">
        <v>74</v>
      </c>
      <c r="P12" s="11"/>
    </row>
    <row r="13" spans="7:18" ht="23.25" thickBot="1" x14ac:dyDescent="0.65">
      <c r="G13" s="8"/>
      <c r="J13" s="15"/>
      <c r="K13" s="14" t="s">
        <v>20</v>
      </c>
      <c r="L13" s="14">
        <v>80</v>
      </c>
      <c r="O13">
        <f t="array" ref="O13">SUM(SUMIF(K5:K13,N6:N8,L5:L13))</f>
        <v>257</v>
      </c>
      <c r="P13" s="11"/>
    </row>
    <row r="14" spans="7:18" x14ac:dyDescent="0.6">
      <c r="G14" s="8"/>
      <c r="J14" s="15"/>
      <c r="K14" s="17"/>
      <c r="L14" s="18"/>
      <c r="M14" s="18"/>
      <c r="N14" s="18"/>
      <c r="O14" s="18"/>
      <c r="P14" s="11"/>
    </row>
    <row r="15" spans="7:18" x14ac:dyDescent="0.6">
      <c r="G15" s="8"/>
      <c r="I15" s="19"/>
      <c r="J15" s="20"/>
      <c r="K15" s="17"/>
      <c r="L15" s="18"/>
      <c r="M15" s="18"/>
      <c r="N15" s="18"/>
      <c r="O15" s="18"/>
      <c r="P15" s="11"/>
    </row>
    <row r="16" spans="7:18" x14ac:dyDescent="0.6">
      <c r="G16" s="8"/>
      <c r="I16" s="21"/>
      <c r="J16" s="22"/>
      <c r="K16" s="17"/>
      <c r="L16" s="18"/>
      <c r="M16" s="18"/>
      <c r="N16" s="18"/>
      <c r="O16" s="18"/>
      <c r="P16" s="11"/>
    </row>
    <row r="17" spans="7:16" x14ac:dyDescent="0.6">
      <c r="G17" s="8"/>
      <c r="H17" s="18"/>
      <c r="I17" s="22"/>
      <c r="J17" s="22"/>
      <c r="K17" s="18"/>
      <c r="L17" s="18"/>
      <c r="M17" s="18"/>
      <c r="N17" s="18"/>
      <c r="O17" s="18"/>
      <c r="P17" s="11"/>
    </row>
    <row r="18" spans="7:16" ht="23.25" thickBot="1" x14ac:dyDescent="0.65">
      <c r="G18" s="23"/>
      <c r="H18" s="24"/>
      <c r="I18" s="25"/>
      <c r="J18" s="25"/>
      <c r="K18" s="24"/>
      <c r="L18" s="24"/>
      <c r="M18" s="24"/>
      <c r="N18" s="24"/>
      <c r="O18" s="24"/>
      <c r="P18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R18"/>
  <sheetViews>
    <sheetView showGridLines="0" topLeftCell="E2" zoomScaleNormal="100" workbookViewId="0">
      <selection activeCell="O13" sqref="O13"/>
    </sheetView>
  </sheetViews>
  <sheetFormatPr defaultRowHeight="22.5" x14ac:dyDescent="0.6"/>
  <cols>
    <col min="1" max="6" width="1.69921875" customWidth="1"/>
    <col min="7" max="8" width="8.3984375" customWidth="1"/>
    <col min="9" max="9" width="15" customWidth="1"/>
    <col min="11" max="11" width="9.796875" customWidth="1"/>
    <col min="12" max="12" width="10.09765625" customWidth="1"/>
    <col min="13" max="13" width="10.69921875" customWidth="1"/>
    <col min="15" max="15" width="12.09765625" customWidth="1"/>
    <col min="16" max="16" width="62.296875" customWidth="1"/>
    <col min="20" max="22" width="6.3984375"/>
    <col min="23" max="23" width="6.3984375" customWidth="1"/>
  </cols>
  <sheetData>
    <row r="1" spans="7:18" ht="23.25" thickBot="1" x14ac:dyDescent="0.65"/>
    <row r="2" spans="7:18" ht="29.25" thickBot="1" x14ac:dyDescent="0.8">
      <c r="G2" s="1" t="s">
        <v>9</v>
      </c>
      <c r="H2" s="2"/>
      <c r="I2" s="2"/>
      <c r="J2" s="2"/>
      <c r="K2" s="2"/>
      <c r="L2" s="2"/>
      <c r="M2" s="2"/>
      <c r="N2" s="2"/>
      <c r="O2" s="2"/>
      <c r="P2" s="3"/>
      <c r="R2" s="4"/>
    </row>
    <row r="3" spans="7:18" x14ac:dyDescent="0.6">
      <c r="G3" s="5"/>
      <c r="H3" s="6"/>
      <c r="I3" s="6"/>
      <c r="J3" s="6"/>
      <c r="K3" s="6"/>
      <c r="L3" s="6"/>
      <c r="M3" s="6"/>
      <c r="N3" s="6"/>
      <c r="O3" s="6"/>
      <c r="P3" s="7"/>
    </row>
    <row r="4" spans="7:18" x14ac:dyDescent="0.6">
      <c r="G4" s="8"/>
      <c r="K4" s="9" t="s">
        <v>21</v>
      </c>
      <c r="P4" s="11"/>
    </row>
    <row r="5" spans="7:18" ht="23.25" thickBot="1" x14ac:dyDescent="0.65">
      <c r="G5" s="8"/>
      <c r="K5" s="12" t="s">
        <v>22</v>
      </c>
      <c r="N5" s="13" t="s">
        <v>23</v>
      </c>
      <c r="O5" s="13" t="s">
        <v>24</v>
      </c>
      <c r="P5" s="11"/>
    </row>
    <row r="6" spans="7:18" ht="23.25" thickBot="1" x14ac:dyDescent="0.65">
      <c r="G6" s="8"/>
      <c r="K6" s="14" t="s">
        <v>25</v>
      </c>
      <c r="N6" s="12" t="s">
        <v>22</v>
      </c>
      <c r="O6" s="12">
        <f>COUNTIF($K$5:$K$13,N6)</f>
        <v>4</v>
      </c>
      <c r="P6" s="11"/>
    </row>
    <row r="7" spans="7:18" ht="23.25" thickBot="1" x14ac:dyDescent="0.65">
      <c r="G7" s="8"/>
      <c r="K7" s="14" t="s">
        <v>26</v>
      </c>
      <c r="N7" s="14" t="s">
        <v>25</v>
      </c>
      <c r="O7" s="12">
        <f>COUNTIF($K$5:$K$13,N7)</f>
        <v>3</v>
      </c>
      <c r="P7" s="11"/>
    </row>
    <row r="8" spans="7:18" ht="23.25" thickBot="1" x14ac:dyDescent="0.65">
      <c r="G8" s="8"/>
      <c r="K8" s="14" t="s">
        <v>25</v>
      </c>
      <c r="N8" s="16" t="s">
        <v>27</v>
      </c>
      <c r="O8" s="27">
        <f>SUM(O6:O7)</f>
        <v>7</v>
      </c>
      <c r="P8" s="11"/>
    </row>
    <row r="9" spans="7:18" ht="23.25" thickBot="1" x14ac:dyDescent="0.65">
      <c r="G9" s="8"/>
      <c r="J9" s="15"/>
      <c r="K9" s="14" t="s">
        <v>22</v>
      </c>
      <c r="P9" s="11"/>
    </row>
    <row r="10" spans="7:18" ht="23.25" thickBot="1" x14ac:dyDescent="0.65">
      <c r="G10" s="8"/>
      <c r="J10" s="15"/>
      <c r="K10" s="14" t="s">
        <v>22</v>
      </c>
      <c r="P10" s="11"/>
    </row>
    <row r="11" spans="7:18" ht="23.25" thickBot="1" x14ac:dyDescent="0.65">
      <c r="G11" s="8"/>
      <c r="J11" s="15"/>
      <c r="K11" s="14" t="s">
        <v>26</v>
      </c>
      <c r="N11" s="16" t="s">
        <v>18</v>
      </c>
      <c r="O11" s="27">
        <f t="array" ref="O11">SUM(COUNTIF(K5:K13,N6:N7))</f>
        <v>7</v>
      </c>
      <c r="P11" s="11"/>
    </row>
    <row r="12" spans="7:18" ht="23.25" thickBot="1" x14ac:dyDescent="0.65">
      <c r="G12" s="8"/>
      <c r="J12" s="15"/>
      <c r="K12" s="14" t="s">
        <v>25</v>
      </c>
      <c r="P12" s="11"/>
    </row>
    <row r="13" spans="7:18" ht="23.25" thickBot="1" x14ac:dyDescent="0.65">
      <c r="G13" s="8"/>
      <c r="J13" s="15"/>
      <c r="K13" s="14" t="s">
        <v>22</v>
      </c>
      <c r="O13">
        <f t="array" ref="O13">SUM(COUNTIF(K5:K13,N6:N7))</f>
        <v>7</v>
      </c>
      <c r="P13" s="11"/>
    </row>
    <row r="14" spans="7:18" x14ac:dyDescent="0.6">
      <c r="G14" s="8"/>
      <c r="J14" s="15"/>
      <c r="K14" s="17"/>
      <c r="L14" s="18"/>
      <c r="M14" s="18"/>
      <c r="N14" s="18"/>
      <c r="O14" s="18"/>
      <c r="P14" s="11"/>
    </row>
    <row r="15" spans="7:18" x14ac:dyDescent="0.6">
      <c r="G15" s="8"/>
      <c r="I15" s="19"/>
      <c r="J15" s="20"/>
      <c r="K15" s="17"/>
      <c r="L15" s="18"/>
      <c r="M15" s="18"/>
      <c r="N15" s="18"/>
      <c r="O15" s="18"/>
      <c r="P15" s="11"/>
    </row>
    <row r="16" spans="7:18" x14ac:dyDescent="0.6">
      <c r="G16" s="8"/>
      <c r="I16" s="21"/>
      <c r="J16" s="22"/>
      <c r="K16" s="17"/>
      <c r="L16" s="18"/>
      <c r="M16" s="18"/>
      <c r="N16" s="18"/>
      <c r="O16" s="18"/>
      <c r="P16" s="11"/>
    </row>
    <row r="17" spans="7:16" x14ac:dyDescent="0.6">
      <c r="G17" s="8"/>
      <c r="H17" s="18"/>
      <c r="I17" s="22"/>
      <c r="J17" s="22"/>
      <c r="K17" s="18"/>
      <c r="L17" s="18"/>
      <c r="M17" s="18"/>
      <c r="N17" s="18"/>
      <c r="O17" s="18"/>
      <c r="P17" s="11"/>
    </row>
    <row r="18" spans="7:16" ht="23.25" thickBot="1" x14ac:dyDescent="0.65">
      <c r="G18" s="23"/>
      <c r="H18" s="24"/>
      <c r="I18" s="25"/>
      <c r="J18" s="25"/>
      <c r="K18" s="24"/>
      <c r="L18" s="24"/>
      <c r="M18" s="24"/>
      <c r="N18" s="24"/>
      <c r="O18" s="24"/>
      <c r="P18" s="2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zoomScale="145" zoomScaleNormal="145" workbookViewId="0">
      <selection activeCell="G6" sqref="G6"/>
    </sheetView>
  </sheetViews>
  <sheetFormatPr defaultRowHeight="15" x14ac:dyDescent="0.6"/>
  <cols>
    <col min="1" max="1" width="9.296875" customWidth="1"/>
    <col min="2" max="2" width="8.796875" customWidth="1"/>
    <col min="5" max="5" width="14.59765625" customWidth="1"/>
  </cols>
  <sheetData>
    <row r="1" spans="1:9" ht="22.5" x14ac:dyDescent="0.6">
      <c r="A1" s="42">
        <v>70</v>
      </c>
    </row>
    <row r="2" spans="1:9" ht="22.5" x14ac:dyDescent="0.6">
      <c r="A2" s="42">
        <v>74</v>
      </c>
      <c r="C2" s="38" t="s">
        <v>69</v>
      </c>
      <c r="D2" s="38"/>
      <c r="E2" s="38"/>
      <c r="F2" s="38"/>
      <c r="G2" s="38"/>
      <c r="H2" s="38"/>
      <c r="I2" s="38"/>
    </row>
    <row r="3" spans="1:9" ht="22.5" x14ac:dyDescent="0.6">
      <c r="A3" s="39">
        <v>5</v>
      </c>
    </row>
    <row r="4" spans="1:9" ht="22.5" x14ac:dyDescent="0.6">
      <c r="A4" s="42">
        <v>4</v>
      </c>
    </row>
    <row r="5" spans="1:9" ht="22.5" x14ac:dyDescent="0.6">
      <c r="A5" s="42">
        <v>92</v>
      </c>
      <c r="D5" s="28">
        <f>A3+A6+A9</f>
        <v>92</v>
      </c>
      <c r="E5" t="str">
        <f ca="1">_xlfn.FORMULATEXT(D5)</f>
        <v>=A3+A6+A9</v>
      </c>
    </row>
    <row r="6" spans="1:9" ht="22.5" x14ac:dyDescent="0.6">
      <c r="A6" s="39">
        <v>66</v>
      </c>
    </row>
    <row r="7" spans="1:9" ht="22.5" x14ac:dyDescent="0.6">
      <c r="A7" s="42">
        <v>88</v>
      </c>
    </row>
    <row r="8" spans="1:9" ht="22.5" x14ac:dyDescent="0.6">
      <c r="A8" s="42">
        <v>52</v>
      </c>
    </row>
    <row r="9" spans="1:9" ht="22.5" x14ac:dyDescent="0.6">
      <c r="A9" s="39">
        <v>21</v>
      </c>
    </row>
    <row r="11" spans="1:9" ht="22.5" x14ac:dyDescent="0.6">
      <c r="A11" s="28">
        <f t="array" ref="A11">SUM(A1:A9*(MOD(ROW(A1:A9),3)=0))</f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="205" zoomScaleNormal="205" workbookViewId="0">
      <selection activeCell="C3" sqref="C3"/>
    </sheetView>
  </sheetViews>
  <sheetFormatPr defaultRowHeight="22.5" x14ac:dyDescent="0.6"/>
  <cols>
    <col min="1" max="1" width="8.796875" customWidth="1"/>
    <col min="3" max="3" width="9.296875" customWidth="1"/>
  </cols>
  <sheetData>
    <row r="1" spans="1:7" x14ac:dyDescent="0.6">
      <c r="A1">
        <v>7</v>
      </c>
      <c r="B1" s="38" t="s">
        <v>70</v>
      </c>
      <c r="C1" s="38"/>
      <c r="D1" s="38"/>
      <c r="E1" s="38"/>
      <c r="F1" s="38"/>
      <c r="G1" s="38"/>
    </row>
    <row r="2" spans="1:7" x14ac:dyDescent="0.6">
      <c r="A2" t="s">
        <v>42</v>
      </c>
    </row>
    <row r="3" spans="1:7" x14ac:dyDescent="0.6">
      <c r="A3" t="s">
        <v>43</v>
      </c>
      <c r="C3">
        <f t="array" ref="C3">SUM(1/COUNTIF(A1:A6,A1:A6))</f>
        <v>4</v>
      </c>
    </row>
    <row r="4" spans="1:7" x14ac:dyDescent="0.6">
      <c r="A4">
        <v>5</v>
      </c>
    </row>
    <row r="5" spans="1:7" x14ac:dyDescent="0.6">
      <c r="A5">
        <v>7</v>
      </c>
    </row>
    <row r="6" spans="1:7" x14ac:dyDescent="0.6">
      <c r="A6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U16"/>
  <sheetViews>
    <sheetView showGridLines="0" topLeftCell="B1" zoomScale="145" zoomScaleNormal="145" workbookViewId="0">
      <selection activeCell="G4" sqref="G4"/>
    </sheetView>
  </sheetViews>
  <sheetFormatPr defaultRowHeight="15" x14ac:dyDescent="0.6"/>
  <sheetData>
    <row r="2" spans="4:21" ht="22.5" x14ac:dyDescent="0.6">
      <c r="D2" s="28" t="s">
        <v>28</v>
      </c>
      <c r="E2" s="28" t="s">
        <v>29</v>
      </c>
      <c r="G2" s="38" t="s">
        <v>71</v>
      </c>
      <c r="H2" s="38"/>
      <c r="I2" s="29">
        <v>5</v>
      </c>
      <c r="N2" t="s">
        <v>39</v>
      </c>
      <c r="O2">
        <f>LARGE(N4:N9,1)</f>
        <v>98</v>
      </c>
      <c r="Q2" t="s">
        <v>40</v>
      </c>
      <c r="R2">
        <f>SMALL(Q4:Q9,2)</f>
        <v>36</v>
      </c>
      <c r="T2" t="s">
        <v>41</v>
      </c>
      <c r="U2">
        <f>ROW(B15)</f>
        <v>15</v>
      </c>
    </row>
    <row r="3" spans="4:21" ht="22.5" x14ac:dyDescent="0.6">
      <c r="D3" s="29">
        <v>6</v>
      </c>
      <c r="E3" s="29" t="s">
        <v>30</v>
      </c>
    </row>
    <row r="4" spans="4:21" ht="22.5" x14ac:dyDescent="0.6">
      <c r="D4" s="29">
        <v>2</v>
      </c>
      <c r="E4" s="29" t="s">
        <v>31</v>
      </c>
      <c r="H4" t="str">
        <f t="array" ref="H4">IFERROR(INDEX($E$3:$E$11,SMALL(IF($D$3:$D$11=$I$2,ROW($D$3:$D$11)),ROW(A1))-2),"")</f>
        <v>پویا</v>
      </c>
      <c r="N4">
        <v>17</v>
      </c>
      <c r="Q4">
        <v>17</v>
      </c>
    </row>
    <row r="5" spans="4:21" ht="22.5" x14ac:dyDescent="0.6">
      <c r="D5" s="29">
        <v>6</v>
      </c>
      <c r="E5" s="29" t="s">
        <v>32</v>
      </c>
      <c r="H5" t="str">
        <f t="array" ref="H5">IFERROR(INDEX($E$3:$E$11,SMALL(IF($D$3:$D$11=$I$2,ROW($D$3:$D$11)),ROW(A2))-2),"")</f>
        <v/>
      </c>
      <c r="N5">
        <v>95</v>
      </c>
      <c r="Q5">
        <v>95</v>
      </c>
    </row>
    <row r="6" spans="4:21" ht="22.5" x14ac:dyDescent="0.6">
      <c r="D6" s="29">
        <v>3</v>
      </c>
      <c r="E6" s="29" t="s">
        <v>33</v>
      </c>
      <c r="H6" t="str">
        <f t="array" ref="H6">IFERROR(INDEX($E$3:$E$11,SMALL(IF($D$3:$D$11=$I$2,ROW($D$3:$D$11)),ROW(A3))-2),"")</f>
        <v/>
      </c>
      <c r="N6">
        <v>36</v>
      </c>
      <c r="Q6">
        <v>36</v>
      </c>
    </row>
    <row r="7" spans="4:21" ht="22.5" x14ac:dyDescent="0.6">
      <c r="D7" s="29">
        <v>1</v>
      </c>
      <c r="E7" s="29" t="s">
        <v>34</v>
      </c>
      <c r="H7" t="str">
        <f t="array" ref="H7">IFERROR(INDEX($E$3:$E$11,SMALL(IF($D$3:$D$11=$I$2,ROW($D$3:$D$11)),ROW(A4))-2),"")</f>
        <v/>
      </c>
      <c r="N7">
        <v>63</v>
      </c>
      <c r="Q7">
        <v>63</v>
      </c>
    </row>
    <row r="8" spans="4:21" ht="22.5" x14ac:dyDescent="0.6">
      <c r="D8" s="29">
        <v>5</v>
      </c>
      <c r="E8" s="29" t="s">
        <v>35</v>
      </c>
      <c r="H8" t="str">
        <f t="array" ref="H8">IFERROR(INDEX($E$3:$E$11,SMALL(IF($D$3:$D$11=$I$2,ROW($D$3:$D$11)),ROW(A5))-2),"")</f>
        <v/>
      </c>
      <c r="N8">
        <v>98</v>
      </c>
      <c r="Q8">
        <v>98</v>
      </c>
    </row>
    <row r="9" spans="4:21" ht="22.5" x14ac:dyDescent="0.6">
      <c r="D9" s="29">
        <v>4</v>
      </c>
      <c r="E9" s="29" t="s">
        <v>36</v>
      </c>
      <c r="H9" t="str">
        <f t="array" ref="H9">IFERROR(INDEX($E$3:$E$11,SMALL(IF($D$3:$D$11=$I$2,ROW($D$3:$D$11)),ROW(A6))-2),"")</f>
        <v/>
      </c>
      <c r="N9">
        <v>55</v>
      </c>
      <c r="Q9">
        <v>55</v>
      </c>
    </row>
    <row r="10" spans="4:21" ht="22.5" x14ac:dyDescent="0.6">
      <c r="D10" s="29">
        <v>6</v>
      </c>
      <c r="E10" s="29" t="s">
        <v>37</v>
      </c>
      <c r="H10" t="str">
        <f t="array" ref="H10">IFERROR(INDEX($E$3:$E$11,SMALL(IF($D$3:$D$11=$I$2,ROW($D$3:$D$11)),ROW(A7))-2),"")</f>
        <v/>
      </c>
    </row>
    <row r="11" spans="4:21" ht="22.5" x14ac:dyDescent="0.6">
      <c r="D11" s="30">
        <v>4</v>
      </c>
      <c r="E11" s="30" t="s">
        <v>38</v>
      </c>
      <c r="H11" t="str">
        <f t="array" ref="H11">IFERROR(INDEX($E$3:$E$11,SMALL(IF($D$3:$D$11=$I$2,ROW($D$3:$D$11)),ROW(A8))-2),"")</f>
        <v/>
      </c>
    </row>
    <row r="12" spans="4:21" ht="22.5" x14ac:dyDescent="0.6">
      <c r="H12" t="str">
        <f t="array" ref="H12">IFERROR(INDEX($E$3:$E$11,SMALL(IF($D$3:$D$11=$I$2,ROW($D$3:$D$11)),ROW(A9))-2),"")</f>
        <v/>
      </c>
    </row>
    <row r="13" spans="4:21" ht="22.5" x14ac:dyDescent="0.6">
      <c r="H13" t="str">
        <f t="array" ref="H13">IFERROR(INDEX($E$3:$E$11,SMALL(IF($D$3:$D$11=$I$2,ROW($D$3:$D$11)),ROW(A10))-2),"")</f>
        <v/>
      </c>
    </row>
    <row r="14" spans="4:21" ht="22.5" x14ac:dyDescent="0.6">
      <c r="H14" t="str">
        <f t="array" ref="H14">IFERROR(INDEX($E$3:$E$11,SMALL(IF($D$3:$D$11=$I$2,ROW($D$3:$D$11)),ROW(A11))-2),"")</f>
        <v/>
      </c>
    </row>
    <row r="15" spans="4:21" ht="22.5" x14ac:dyDescent="0.6">
      <c r="H15" t="str">
        <f t="array" ref="H15">IFERROR(INDEX($E$3:$E$11,SMALL(IF($D$3:$D$11=$I$2,ROW($D$3:$D$11)),ROW(A12))-2),"")</f>
        <v/>
      </c>
    </row>
    <row r="16" spans="4:21" ht="22.5" x14ac:dyDescent="0.6">
      <c r="H16" t="str">
        <f t="array" ref="H16">IFERROR(INDEX($E$3:$E$11,SMALL(IF($D$3:$D$11=$I$2,ROW($D$3:$D$11)),ROW(A13))-2),"")</f>
        <v/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showGridLines="0" zoomScale="145" zoomScaleNormal="145" workbookViewId="0">
      <selection activeCell="F7" sqref="F7"/>
    </sheetView>
  </sheetViews>
  <sheetFormatPr defaultRowHeight="15" x14ac:dyDescent="0.6"/>
  <cols>
    <col min="5" max="5" width="14" customWidth="1"/>
  </cols>
  <sheetData>
    <row r="1" spans="1:19" ht="22.5" x14ac:dyDescent="0.6">
      <c r="A1" t="s">
        <v>47</v>
      </c>
      <c r="B1" s="37" t="s">
        <v>48</v>
      </c>
      <c r="C1" t="s">
        <v>49</v>
      </c>
      <c r="S1" t="s">
        <v>50</v>
      </c>
    </row>
    <row r="2" spans="1:19" ht="22.5" x14ac:dyDescent="0.6">
      <c r="A2">
        <v>671910</v>
      </c>
      <c r="B2" t="s">
        <v>51</v>
      </c>
      <c r="C2" t="s">
        <v>52</v>
      </c>
      <c r="E2" s="43" t="s">
        <v>53</v>
      </c>
      <c r="F2" s="43" t="s">
        <v>48</v>
      </c>
      <c r="G2" s="43" t="s">
        <v>49</v>
      </c>
      <c r="S2" t="s">
        <v>54</v>
      </c>
    </row>
    <row r="3" spans="1:19" ht="22.5" x14ac:dyDescent="0.6">
      <c r="A3">
        <v>741621</v>
      </c>
      <c r="B3" t="s">
        <v>55</v>
      </c>
      <c r="C3" t="s">
        <v>56</v>
      </c>
      <c r="E3" s="43">
        <f t="array" ref="E3">MAX(IF((C2:C103=G3)*(B2:B103=F3),A2:A103))</f>
        <v>996743</v>
      </c>
      <c r="F3" s="43" t="s">
        <v>55</v>
      </c>
      <c r="G3" s="43" t="s">
        <v>52</v>
      </c>
      <c r="S3" t="s">
        <v>57</v>
      </c>
    </row>
    <row r="4" spans="1:19" ht="22.5" x14ac:dyDescent="0.6">
      <c r="A4">
        <v>651345</v>
      </c>
      <c r="B4" t="s">
        <v>58</v>
      </c>
      <c r="C4" t="s">
        <v>59</v>
      </c>
      <c r="S4" t="s">
        <v>60</v>
      </c>
    </row>
    <row r="5" spans="1:19" ht="22.5" x14ac:dyDescent="0.6">
      <c r="A5">
        <v>802141</v>
      </c>
      <c r="B5" t="s">
        <v>61</v>
      </c>
      <c r="C5" t="s">
        <v>56</v>
      </c>
      <c r="S5" t="s">
        <v>55</v>
      </c>
    </row>
    <row r="6" spans="1:19" ht="22.5" x14ac:dyDescent="0.6">
      <c r="A6">
        <v>304889</v>
      </c>
      <c r="B6" t="s">
        <v>62</v>
      </c>
      <c r="C6" t="s">
        <v>52</v>
      </c>
      <c r="S6" t="s">
        <v>58</v>
      </c>
    </row>
    <row r="7" spans="1:19" ht="22.5" x14ac:dyDescent="0.6">
      <c r="A7">
        <v>953809</v>
      </c>
      <c r="B7" t="s">
        <v>55</v>
      </c>
      <c r="C7" t="s">
        <v>59</v>
      </c>
      <c r="S7" t="s">
        <v>63</v>
      </c>
    </row>
    <row r="8" spans="1:19" ht="22.5" x14ac:dyDescent="0.6">
      <c r="A8">
        <v>301734</v>
      </c>
      <c r="B8" t="s">
        <v>55</v>
      </c>
      <c r="C8" t="s">
        <v>59</v>
      </c>
      <c r="S8" t="s">
        <v>64</v>
      </c>
    </row>
    <row r="9" spans="1:19" ht="22.5" x14ac:dyDescent="0.6">
      <c r="A9">
        <v>460434</v>
      </c>
      <c r="B9" t="s">
        <v>62</v>
      </c>
      <c r="C9" t="s">
        <v>56</v>
      </c>
      <c r="S9" t="s">
        <v>62</v>
      </c>
    </row>
    <row r="10" spans="1:19" ht="22.5" x14ac:dyDescent="0.6">
      <c r="A10">
        <v>266923</v>
      </c>
      <c r="B10" t="s">
        <v>55</v>
      </c>
      <c r="C10" t="s">
        <v>56</v>
      </c>
      <c r="S10" t="s">
        <v>51</v>
      </c>
    </row>
    <row r="11" spans="1:19" ht="22.5" x14ac:dyDescent="0.6">
      <c r="A11">
        <v>210664</v>
      </c>
      <c r="B11" t="s">
        <v>62</v>
      </c>
      <c r="C11" t="s">
        <v>52</v>
      </c>
      <c r="S11" t="s">
        <v>65</v>
      </c>
    </row>
    <row r="12" spans="1:19" ht="22.5" x14ac:dyDescent="0.6">
      <c r="A12">
        <v>677715</v>
      </c>
      <c r="B12" t="s">
        <v>63</v>
      </c>
      <c r="C12" t="s">
        <v>52</v>
      </c>
      <c r="S12" t="s">
        <v>61</v>
      </c>
    </row>
    <row r="13" spans="1:19" ht="22.5" x14ac:dyDescent="0.6">
      <c r="A13">
        <v>129722</v>
      </c>
      <c r="B13" t="s">
        <v>58</v>
      </c>
      <c r="C13" t="s">
        <v>56</v>
      </c>
    </row>
    <row r="14" spans="1:19" ht="22.5" x14ac:dyDescent="0.6">
      <c r="A14">
        <v>248217</v>
      </c>
      <c r="B14" t="s">
        <v>50</v>
      </c>
      <c r="C14" t="s">
        <v>56</v>
      </c>
    </row>
    <row r="15" spans="1:19" ht="22.5" x14ac:dyDescent="0.6">
      <c r="A15">
        <v>775421</v>
      </c>
      <c r="B15" t="s">
        <v>61</v>
      </c>
      <c r="C15" t="s">
        <v>56</v>
      </c>
    </row>
    <row r="16" spans="1:19" ht="22.5" x14ac:dyDescent="0.6">
      <c r="A16">
        <v>760636</v>
      </c>
      <c r="B16" t="s">
        <v>62</v>
      </c>
      <c r="C16" t="s">
        <v>56</v>
      </c>
    </row>
    <row r="17" spans="1:3" ht="22.5" x14ac:dyDescent="0.6">
      <c r="A17">
        <v>729197</v>
      </c>
      <c r="B17" t="s">
        <v>55</v>
      </c>
      <c r="C17" t="s">
        <v>52</v>
      </c>
    </row>
    <row r="18" spans="1:3" ht="22.5" x14ac:dyDescent="0.6">
      <c r="A18">
        <v>542838</v>
      </c>
      <c r="B18" t="s">
        <v>57</v>
      </c>
      <c r="C18" t="s">
        <v>56</v>
      </c>
    </row>
    <row r="19" spans="1:3" ht="22.5" x14ac:dyDescent="0.6">
      <c r="A19">
        <v>993621</v>
      </c>
      <c r="B19" t="s">
        <v>54</v>
      </c>
      <c r="C19" t="s">
        <v>56</v>
      </c>
    </row>
    <row r="20" spans="1:3" ht="22.5" x14ac:dyDescent="0.6">
      <c r="A20">
        <v>585624</v>
      </c>
      <c r="B20" t="s">
        <v>51</v>
      </c>
      <c r="C20" t="s">
        <v>52</v>
      </c>
    </row>
    <row r="21" spans="1:3" ht="22.5" x14ac:dyDescent="0.6">
      <c r="A21">
        <v>717021</v>
      </c>
      <c r="B21" t="s">
        <v>60</v>
      </c>
      <c r="C21" t="s">
        <v>59</v>
      </c>
    </row>
    <row r="22" spans="1:3" ht="22.5" x14ac:dyDescent="0.6">
      <c r="A22">
        <v>603273</v>
      </c>
      <c r="B22" t="s">
        <v>60</v>
      </c>
      <c r="C22" t="s">
        <v>56</v>
      </c>
    </row>
    <row r="23" spans="1:3" ht="22.5" x14ac:dyDescent="0.6">
      <c r="A23">
        <v>242008</v>
      </c>
      <c r="B23" t="s">
        <v>51</v>
      </c>
      <c r="C23" t="s">
        <v>59</v>
      </c>
    </row>
    <row r="24" spans="1:3" ht="22.5" x14ac:dyDescent="0.6">
      <c r="A24">
        <v>562645</v>
      </c>
      <c r="B24" t="s">
        <v>54</v>
      </c>
      <c r="C24" t="s">
        <v>59</v>
      </c>
    </row>
    <row r="25" spans="1:3" ht="22.5" x14ac:dyDescent="0.6">
      <c r="A25">
        <v>490001</v>
      </c>
      <c r="B25" t="s">
        <v>54</v>
      </c>
      <c r="C25" t="s">
        <v>52</v>
      </c>
    </row>
    <row r="26" spans="1:3" ht="22.5" x14ac:dyDescent="0.6">
      <c r="A26">
        <v>246190</v>
      </c>
      <c r="B26" t="s">
        <v>65</v>
      </c>
      <c r="C26" t="s">
        <v>52</v>
      </c>
    </row>
    <row r="27" spans="1:3" ht="22.5" x14ac:dyDescent="0.6">
      <c r="A27">
        <v>259006</v>
      </c>
      <c r="B27" t="s">
        <v>60</v>
      </c>
      <c r="C27" t="s">
        <v>52</v>
      </c>
    </row>
    <row r="28" spans="1:3" ht="22.5" x14ac:dyDescent="0.6">
      <c r="A28">
        <v>229884</v>
      </c>
      <c r="B28" t="s">
        <v>63</v>
      </c>
      <c r="C28" t="s">
        <v>52</v>
      </c>
    </row>
    <row r="29" spans="1:3" ht="22.5" x14ac:dyDescent="0.6">
      <c r="A29">
        <v>766169</v>
      </c>
      <c r="B29" t="s">
        <v>55</v>
      </c>
      <c r="C29" t="s">
        <v>52</v>
      </c>
    </row>
    <row r="30" spans="1:3" ht="22.5" x14ac:dyDescent="0.6">
      <c r="A30">
        <v>430843</v>
      </c>
      <c r="B30" t="s">
        <v>61</v>
      </c>
      <c r="C30" t="s">
        <v>56</v>
      </c>
    </row>
    <row r="31" spans="1:3" ht="22.5" x14ac:dyDescent="0.6">
      <c r="A31">
        <v>797012</v>
      </c>
      <c r="B31" t="s">
        <v>54</v>
      </c>
      <c r="C31" t="s">
        <v>59</v>
      </c>
    </row>
    <row r="32" spans="1:3" ht="22.5" x14ac:dyDescent="0.6">
      <c r="A32">
        <v>815660</v>
      </c>
      <c r="B32" t="s">
        <v>64</v>
      </c>
      <c r="C32" t="s">
        <v>56</v>
      </c>
    </row>
    <row r="33" spans="1:3" ht="22.5" x14ac:dyDescent="0.6">
      <c r="A33">
        <v>145594</v>
      </c>
      <c r="B33" t="s">
        <v>60</v>
      </c>
      <c r="C33" t="s">
        <v>52</v>
      </c>
    </row>
    <row r="34" spans="1:3" ht="22.5" x14ac:dyDescent="0.6">
      <c r="A34">
        <v>305565</v>
      </c>
      <c r="B34" t="s">
        <v>61</v>
      </c>
      <c r="C34" t="s">
        <v>59</v>
      </c>
    </row>
    <row r="35" spans="1:3" ht="22.5" x14ac:dyDescent="0.6">
      <c r="A35">
        <v>714980</v>
      </c>
      <c r="B35" t="s">
        <v>62</v>
      </c>
      <c r="C35" t="s">
        <v>52</v>
      </c>
    </row>
    <row r="36" spans="1:3" ht="22.5" x14ac:dyDescent="0.6">
      <c r="A36">
        <v>640593</v>
      </c>
      <c r="B36" t="s">
        <v>60</v>
      </c>
      <c r="C36" t="s">
        <v>59</v>
      </c>
    </row>
    <row r="37" spans="1:3" ht="22.5" x14ac:dyDescent="0.6">
      <c r="A37">
        <v>937867</v>
      </c>
      <c r="B37" t="s">
        <v>50</v>
      </c>
      <c r="C37" t="s">
        <v>56</v>
      </c>
    </row>
    <row r="38" spans="1:3" ht="22.5" x14ac:dyDescent="0.6">
      <c r="A38">
        <v>462464</v>
      </c>
      <c r="B38" t="s">
        <v>61</v>
      </c>
      <c r="C38" t="s">
        <v>52</v>
      </c>
    </row>
    <row r="39" spans="1:3" ht="22.5" x14ac:dyDescent="0.6">
      <c r="A39">
        <v>767601</v>
      </c>
      <c r="B39" t="s">
        <v>57</v>
      </c>
      <c r="C39" t="s">
        <v>52</v>
      </c>
    </row>
    <row r="40" spans="1:3" ht="22.5" x14ac:dyDescent="0.6">
      <c r="A40">
        <v>300399</v>
      </c>
      <c r="B40" t="s">
        <v>60</v>
      </c>
      <c r="C40" t="s">
        <v>56</v>
      </c>
    </row>
    <row r="41" spans="1:3" ht="22.5" x14ac:dyDescent="0.6">
      <c r="A41">
        <v>781975</v>
      </c>
      <c r="B41" t="s">
        <v>60</v>
      </c>
      <c r="C41" t="s">
        <v>56</v>
      </c>
    </row>
    <row r="42" spans="1:3" ht="22.5" x14ac:dyDescent="0.6">
      <c r="A42">
        <v>966461</v>
      </c>
      <c r="B42" t="s">
        <v>64</v>
      </c>
      <c r="C42" t="s">
        <v>56</v>
      </c>
    </row>
    <row r="43" spans="1:3" ht="22.5" x14ac:dyDescent="0.6">
      <c r="A43">
        <v>908592</v>
      </c>
      <c r="B43" t="s">
        <v>61</v>
      </c>
      <c r="C43" t="s">
        <v>56</v>
      </c>
    </row>
    <row r="44" spans="1:3" ht="22.5" x14ac:dyDescent="0.6">
      <c r="A44">
        <v>352184</v>
      </c>
      <c r="B44" t="s">
        <v>64</v>
      </c>
      <c r="C44" t="s">
        <v>56</v>
      </c>
    </row>
    <row r="45" spans="1:3" ht="22.5" x14ac:dyDescent="0.6">
      <c r="A45">
        <v>136231</v>
      </c>
      <c r="B45" t="s">
        <v>65</v>
      </c>
      <c r="C45" t="s">
        <v>56</v>
      </c>
    </row>
    <row r="46" spans="1:3" ht="22.5" x14ac:dyDescent="0.6">
      <c r="A46">
        <v>263766</v>
      </c>
      <c r="B46" t="s">
        <v>54</v>
      </c>
      <c r="C46" t="s">
        <v>56</v>
      </c>
    </row>
    <row r="47" spans="1:3" ht="22.5" x14ac:dyDescent="0.6">
      <c r="A47">
        <v>185809</v>
      </c>
      <c r="B47" t="s">
        <v>61</v>
      </c>
      <c r="C47" t="s">
        <v>59</v>
      </c>
    </row>
    <row r="48" spans="1:3" ht="22.5" x14ac:dyDescent="0.6">
      <c r="A48">
        <v>266986</v>
      </c>
      <c r="B48" t="s">
        <v>61</v>
      </c>
      <c r="C48" t="s">
        <v>56</v>
      </c>
    </row>
    <row r="49" spans="1:3" ht="22.5" x14ac:dyDescent="0.6">
      <c r="A49">
        <v>343355</v>
      </c>
      <c r="B49" t="s">
        <v>65</v>
      </c>
      <c r="C49" t="s">
        <v>52</v>
      </c>
    </row>
    <row r="50" spans="1:3" ht="22.5" x14ac:dyDescent="0.6">
      <c r="A50">
        <v>739704</v>
      </c>
      <c r="B50" t="s">
        <v>51</v>
      </c>
      <c r="C50" t="s">
        <v>52</v>
      </c>
    </row>
    <row r="51" spans="1:3" ht="22.5" x14ac:dyDescent="0.6">
      <c r="A51">
        <v>855245</v>
      </c>
      <c r="B51" t="s">
        <v>61</v>
      </c>
      <c r="C51" t="s">
        <v>59</v>
      </c>
    </row>
    <row r="52" spans="1:3" ht="22.5" x14ac:dyDescent="0.6">
      <c r="A52">
        <v>564442</v>
      </c>
      <c r="B52" t="s">
        <v>61</v>
      </c>
      <c r="C52" t="s">
        <v>52</v>
      </c>
    </row>
    <row r="53" spans="1:3" ht="22.5" x14ac:dyDescent="0.6">
      <c r="A53">
        <v>249202</v>
      </c>
      <c r="B53" t="s">
        <v>58</v>
      </c>
      <c r="C53" t="s">
        <v>56</v>
      </c>
    </row>
    <row r="54" spans="1:3" ht="22.5" x14ac:dyDescent="0.6">
      <c r="A54">
        <v>178090</v>
      </c>
      <c r="B54" t="s">
        <v>62</v>
      </c>
      <c r="C54" t="s">
        <v>59</v>
      </c>
    </row>
    <row r="55" spans="1:3" ht="22.5" x14ac:dyDescent="0.6">
      <c r="A55">
        <v>293962</v>
      </c>
      <c r="B55" t="s">
        <v>50</v>
      </c>
      <c r="C55" t="s">
        <v>56</v>
      </c>
    </row>
    <row r="56" spans="1:3" ht="22.5" x14ac:dyDescent="0.6">
      <c r="A56">
        <v>842765</v>
      </c>
      <c r="B56" t="s">
        <v>58</v>
      </c>
      <c r="C56" t="s">
        <v>52</v>
      </c>
    </row>
    <row r="57" spans="1:3" ht="22.5" x14ac:dyDescent="0.6">
      <c r="A57">
        <v>104138</v>
      </c>
      <c r="B57" t="s">
        <v>55</v>
      </c>
      <c r="C57" t="s">
        <v>52</v>
      </c>
    </row>
    <row r="58" spans="1:3" ht="22.5" x14ac:dyDescent="0.6">
      <c r="A58">
        <v>186657</v>
      </c>
      <c r="B58" t="s">
        <v>51</v>
      </c>
      <c r="C58" t="s">
        <v>59</v>
      </c>
    </row>
    <row r="59" spans="1:3" ht="22.5" x14ac:dyDescent="0.6">
      <c r="A59">
        <v>240066</v>
      </c>
      <c r="B59" t="s">
        <v>64</v>
      </c>
      <c r="C59" t="s">
        <v>56</v>
      </c>
    </row>
    <row r="60" spans="1:3" ht="22.5" x14ac:dyDescent="0.6">
      <c r="A60">
        <v>617967</v>
      </c>
      <c r="B60" t="s">
        <v>64</v>
      </c>
      <c r="C60" t="s">
        <v>56</v>
      </c>
    </row>
    <row r="61" spans="1:3" ht="22.5" x14ac:dyDescent="0.6">
      <c r="A61">
        <v>784390</v>
      </c>
      <c r="B61" t="s">
        <v>61</v>
      </c>
      <c r="C61" t="s">
        <v>52</v>
      </c>
    </row>
    <row r="62" spans="1:3" ht="22.5" x14ac:dyDescent="0.6">
      <c r="A62">
        <v>627225</v>
      </c>
      <c r="B62" t="s">
        <v>61</v>
      </c>
      <c r="C62" t="s">
        <v>52</v>
      </c>
    </row>
    <row r="63" spans="1:3" ht="22.5" x14ac:dyDescent="0.6">
      <c r="A63">
        <v>477555</v>
      </c>
      <c r="B63" t="s">
        <v>51</v>
      </c>
      <c r="C63" t="s">
        <v>52</v>
      </c>
    </row>
    <row r="64" spans="1:3" ht="22.5" x14ac:dyDescent="0.6">
      <c r="A64">
        <v>531639</v>
      </c>
      <c r="B64" t="s">
        <v>64</v>
      </c>
      <c r="C64" t="s">
        <v>59</v>
      </c>
    </row>
    <row r="65" spans="1:3" ht="22.5" x14ac:dyDescent="0.6">
      <c r="A65">
        <v>341478</v>
      </c>
      <c r="B65" t="s">
        <v>65</v>
      </c>
      <c r="C65" t="s">
        <v>56</v>
      </c>
    </row>
    <row r="66" spans="1:3" ht="22.5" x14ac:dyDescent="0.6">
      <c r="A66">
        <v>441215</v>
      </c>
      <c r="B66" t="s">
        <v>57</v>
      </c>
      <c r="C66" t="s">
        <v>52</v>
      </c>
    </row>
    <row r="67" spans="1:3" ht="22.5" x14ac:dyDescent="0.6">
      <c r="A67">
        <v>203102</v>
      </c>
      <c r="B67" t="s">
        <v>54</v>
      </c>
      <c r="C67" t="s">
        <v>52</v>
      </c>
    </row>
    <row r="68" spans="1:3" ht="22.5" x14ac:dyDescent="0.6">
      <c r="A68">
        <v>548261</v>
      </c>
      <c r="B68" t="s">
        <v>62</v>
      </c>
      <c r="C68" t="s">
        <v>59</v>
      </c>
    </row>
    <row r="69" spans="1:3" ht="22.5" x14ac:dyDescent="0.6">
      <c r="A69">
        <v>119437</v>
      </c>
      <c r="B69" t="s">
        <v>54</v>
      </c>
      <c r="C69" t="s">
        <v>52</v>
      </c>
    </row>
    <row r="70" spans="1:3" ht="22.5" x14ac:dyDescent="0.6">
      <c r="A70">
        <v>564971</v>
      </c>
      <c r="B70" t="s">
        <v>54</v>
      </c>
      <c r="C70" t="s">
        <v>52</v>
      </c>
    </row>
    <row r="71" spans="1:3" ht="22.5" x14ac:dyDescent="0.6">
      <c r="A71">
        <v>305720</v>
      </c>
      <c r="B71" t="s">
        <v>55</v>
      </c>
      <c r="C71" t="s">
        <v>52</v>
      </c>
    </row>
    <row r="72" spans="1:3" ht="22.5" x14ac:dyDescent="0.6">
      <c r="A72">
        <v>654328</v>
      </c>
      <c r="B72" t="s">
        <v>64</v>
      </c>
      <c r="C72" t="s">
        <v>52</v>
      </c>
    </row>
    <row r="73" spans="1:3" ht="22.5" x14ac:dyDescent="0.6">
      <c r="A73">
        <v>907476</v>
      </c>
      <c r="B73" t="s">
        <v>55</v>
      </c>
      <c r="C73" t="s">
        <v>52</v>
      </c>
    </row>
    <row r="74" spans="1:3" ht="22.5" x14ac:dyDescent="0.6">
      <c r="A74">
        <v>993689</v>
      </c>
      <c r="B74" t="s">
        <v>63</v>
      </c>
      <c r="C74" t="s">
        <v>52</v>
      </c>
    </row>
    <row r="75" spans="1:3" ht="22.5" x14ac:dyDescent="0.6">
      <c r="A75">
        <v>350331</v>
      </c>
      <c r="B75" t="s">
        <v>54</v>
      </c>
      <c r="C75" t="s">
        <v>56</v>
      </c>
    </row>
    <row r="76" spans="1:3" ht="22.5" x14ac:dyDescent="0.6">
      <c r="A76">
        <v>237292</v>
      </c>
      <c r="B76" t="s">
        <v>51</v>
      </c>
      <c r="C76" t="s">
        <v>52</v>
      </c>
    </row>
    <row r="77" spans="1:3" ht="22.5" x14ac:dyDescent="0.6">
      <c r="A77">
        <v>944505</v>
      </c>
      <c r="B77" t="s">
        <v>63</v>
      </c>
      <c r="C77" t="s">
        <v>56</v>
      </c>
    </row>
    <row r="78" spans="1:3" ht="22.5" x14ac:dyDescent="0.6">
      <c r="A78">
        <v>771345</v>
      </c>
      <c r="B78" t="s">
        <v>65</v>
      </c>
      <c r="C78" t="s">
        <v>56</v>
      </c>
    </row>
    <row r="79" spans="1:3" ht="22.5" x14ac:dyDescent="0.6">
      <c r="A79">
        <v>885917</v>
      </c>
      <c r="B79" t="s">
        <v>64</v>
      </c>
      <c r="C79" t="s">
        <v>59</v>
      </c>
    </row>
    <row r="80" spans="1:3" ht="22.5" x14ac:dyDescent="0.6">
      <c r="A80">
        <v>504854</v>
      </c>
      <c r="B80" t="s">
        <v>64</v>
      </c>
      <c r="C80" t="s">
        <v>59</v>
      </c>
    </row>
    <row r="81" spans="1:3" ht="22.5" x14ac:dyDescent="0.6">
      <c r="A81">
        <v>254544</v>
      </c>
      <c r="B81" t="s">
        <v>58</v>
      </c>
      <c r="C81" t="s">
        <v>59</v>
      </c>
    </row>
    <row r="82" spans="1:3" ht="22.5" x14ac:dyDescent="0.6">
      <c r="A82">
        <v>242710</v>
      </c>
      <c r="B82" t="s">
        <v>62</v>
      </c>
      <c r="C82" t="s">
        <v>56</v>
      </c>
    </row>
    <row r="83" spans="1:3" ht="22.5" x14ac:dyDescent="0.6">
      <c r="A83">
        <v>848500</v>
      </c>
      <c r="B83" t="s">
        <v>60</v>
      </c>
      <c r="C83" t="s">
        <v>56</v>
      </c>
    </row>
    <row r="84" spans="1:3" ht="22.5" x14ac:dyDescent="0.6">
      <c r="A84">
        <v>366206</v>
      </c>
      <c r="B84" t="s">
        <v>50</v>
      </c>
      <c r="C84" t="s">
        <v>52</v>
      </c>
    </row>
    <row r="85" spans="1:3" ht="22.5" x14ac:dyDescent="0.6">
      <c r="A85">
        <v>711522</v>
      </c>
      <c r="B85" t="s">
        <v>51</v>
      </c>
      <c r="C85" t="s">
        <v>59</v>
      </c>
    </row>
    <row r="86" spans="1:3" ht="22.5" x14ac:dyDescent="0.6">
      <c r="A86">
        <v>337402</v>
      </c>
      <c r="B86" t="s">
        <v>60</v>
      </c>
      <c r="C86" t="s">
        <v>59</v>
      </c>
    </row>
    <row r="87" spans="1:3" ht="22.5" x14ac:dyDescent="0.6">
      <c r="A87">
        <v>996743</v>
      </c>
      <c r="B87" t="s">
        <v>55</v>
      </c>
      <c r="C87" t="s">
        <v>52</v>
      </c>
    </row>
    <row r="88" spans="1:3" ht="22.5" x14ac:dyDescent="0.6">
      <c r="A88">
        <v>862122</v>
      </c>
      <c r="B88" t="s">
        <v>50</v>
      </c>
      <c r="C88" t="s">
        <v>56</v>
      </c>
    </row>
    <row r="89" spans="1:3" ht="22.5" x14ac:dyDescent="0.6">
      <c r="A89">
        <v>609774</v>
      </c>
      <c r="B89" t="s">
        <v>62</v>
      </c>
      <c r="C89" t="s">
        <v>56</v>
      </c>
    </row>
    <row r="90" spans="1:3" ht="22.5" x14ac:dyDescent="0.6">
      <c r="A90">
        <v>755725</v>
      </c>
      <c r="B90" t="s">
        <v>51</v>
      </c>
      <c r="C90" t="s">
        <v>52</v>
      </c>
    </row>
    <row r="91" spans="1:3" ht="22.5" x14ac:dyDescent="0.6">
      <c r="A91">
        <v>536478</v>
      </c>
      <c r="B91" t="s">
        <v>64</v>
      </c>
      <c r="C91" t="s">
        <v>56</v>
      </c>
    </row>
    <row r="92" spans="1:3" ht="22.5" x14ac:dyDescent="0.6">
      <c r="A92">
        <v>563607</v>
      </c>
      <c r="B92" t="s">
        <v>60</v>
      </c>
      <c r="C92" t="s">
        <v>59</v>
      </c>
    </row>
    <row r="93" spans="1:3" ht="22.5" x14ac:dyDescent="0.6">
      <c r="A93">
        <v>655417</v>
      </c>
      <c r="B93" t="s">
        <v>51</v>
      </c>
      <c r="C93" t="s">
        <v>52</v>
      </c>
    </row>
    <row r="94" spans="1:3" ht="22.5" x14ac:dyDescent="0.6">
      <c r="A94">
        <v>476373</v>
      </c>
      <c r="B94" t="s">
        <v>55</v>
      </c>
      <c r="C94" t="s">
        <v>56</v>
      </c>
    </row>
    <row r="95" spans="1:3" ht="22.5" x14ac:dyDescent="0.6">
      <c r="A95">
        <v>670727</v>
      </c>
      <c r="B95" t="s">
        <v>60</v>
      </c>
      <c r="C95" t="s">
        <v>52</v>
      </c>
    </row>
    <row r="96" spans="1:3" ht="22.5" x14ac:dyDescent="0.6">
      <c r="A96">
        <v>296555</v>
      </c>
      <c r="B96" t="s">
        <v>57</v>
      </c>
      <c r="C96" t="s">
        <v>59</v>
      </c>
    </row>
    <row r="97" spans="1:3" ht="22.5" x14ac:dyDescent="0.6">
      <c r="A97">
        <v>271246</v>
      </c>
      <c r="B97" t="s">
        <v>58</v>
      </c>
      <c r="C97" t="s">
        <v>59</v>
      </c>
    </row>
    <row r="98" spans="1:3" ht="22.5" x14ac:dyDescent="0.6">
      <c r="A98">
        <v>178666</v>
      </c>
      <c r="B98" t="s">
        <v>62</v>
      </c>
      <c r="C98" t="s">
        <v>52</v>
      </c>
    </row>
    <row r="99" spans="1:3" ht="22.5" x14ac:dyDescent="0.6">
      <c r="A99">
        <v>475702</v>
      </c>
      <c r="B99" t="s">
        <v>60</v>
      </c>
      <c r="C99" t="s">
        <v>59</v>
      </c>
    </row>
    <row r="100" spans="1:3" ht="22.5" x14ac:dyDescent="0.6">
      <c r="A100">
        <v>946171</v>
      </c>
      <c r="B100" t="s">
        <v>58</v>
      </c>
      <c r="C100" t="s">
        <v>59</v>
      </c>
    </row>
    <row r="101" spans="1:3" ht="22.5" x14ac:dyDescent="0.6">
      <c r="A101">
        <v>475366</v>
      </c>
      <c r="B101" t="s">
        <v>65</v>
      </c>
      <c r="C101" t="s">
        <v>59</v>
      </c>
    </row>
    <row r="102" spans="1:3" ht="22.5" x14ac:dyDescent="0.6">
      <c r="A102">
        <v>121728</v>
      </c>
      <c r="B102" t="s">
        <v>57</v>
      </c>
      <c r="C102" t="s">
        <v>52</v>
      </c>
    </row>
    <row r="103" spans="1:3" ht="22.5" x14ac:dyDescent="0.6">
      <c r="A103">
        <v>195168</v>
      </c>
      <c r="B103" t="s">
        <v>50</v>
      </c>
      <c r="C103" t="s">
        <v>56</v>
      </c>
    </row>
  </sheetData>
  <autoFilter ref="A1:B10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G12" sqref="G12"/>
    </sheetView>
  </sheetViews>
  <sheetFormatPr defaultRowHeight="22.5" x14ac:dyDescent="0.6"/>
  <cols>
    <col min="1" max="1" width="8.69921875" customWidth="1"/>
    <col min="2" max="4" width="7.59765625" customWidth="1"/>
    <col min="5" max="6" width="8.69921875" customWidth="1"/>
    <col min="7" max="7" width="7.59765625" customWidth="1"/>
    <col min="8" max="8" width="8.69921875" customWidth="1"/>
    <col min="9" max="9" width="6.09765625" customWidth="1"/>
    <col min="10" max="10" width="6" customWidth="1"/>
    <col min="11" max="252" width="6.3984375" customWidth="1"/>
  </cols>
  <sheetData>
    <row r="2" spans="1:7" x14ac:dyDescent="0.6">
      <c r="B2" s="31">
        <v>5</v>
      </c>
      <c r="C2" s="32">
        <v>1</v>
      </c>
      <c r="D2" s="33">
        <v>8</v>
      </c>
      <c r="G2" s="34">
        <v>46</v>
      </c>
    </row>
    <row r="3" spans="1:7" x14ac:dyDescent="0.6">
      <c r="A3" s="35" t="s">
        <v>44</v>
      </c>
      <c r="B3" s="31">
        <v>4</v>
      </c>
      <c r="C3" s="32">
        <v>-2</v>
      </c>
      <c r="D3" s="33">
        <v>0</v>
      </c>
      <c r="F3" s="35" t="s">
        <v>45</v>
      </c>
      <c r="G3" s="34">
        <v>12</v>
      </c>
    </row>
    <row r="4" spans="1:7" x14ac:dyDescent="0.6">
      <c r="B4" s="31">
        <v>6</v>
      </c>
      <c r="C4" s="32">
        <v>7</v>
      </c>
      <c r="D4" s="33">
        <v>4</v>
      </c>
      <c r="E4" s="36"/>
      <c r="G4" s="34">
        <v>50</v>
      </c>
    </row>
    <row r="5" spans="1:7" x14ac:dyDescent="0.6">
      <c r="B5" s="32"/>
      <c r="C5" s="32"/>
      <c r="D5" s="32"/>
      <c r="E5" s="36"/>
      <c r="G5" s="32"/>
    </row>
    <row r="6" spans="1:7" x14ac:dyDescent="0.6">
      <c r="B6" s="32"/>
      <c r="C6" s="32"/>
      <c r="D6" s="32"/>
      <c r="E6" s="36"/>
      <c r="G6" s="34">
        <f t="array" ref="G6:G8">MMULT(MINVERSE(B2:D4),G2:G4)</f>
        <v>4</v>
      </c>
    </row>
    <row r="7" spans="1:7" ht="15" customHeight="1" x14ac:dyDescent="0.6">
      <c r="A7" s="35"/>
      <c r="B7" s="32"/>
      <c r="C7" s="32"/>
      <c r="D7" s="32"/>
      <c r="E7" s="36"/>
      <c r="F7" s="35" t="s">
        <v>46</v>
      </c>
      <c r="G7" s="34">
        <v>1.9999999999999991</v>
      </c>
    </row>
    <row r="8" spans="1:7" x14ac:dyDescent="0.6">
      <c r="B8" s="32">
        <f t="array" ref="B8:D10">MINVERSE(B2:D4)</f>
        <v>-3.0303030303030304E-2</v>
      </c>
      <c r="C8" s="32">
        <v>0.19696969696969699</v>
      </c>
      <c r="D8" s="32">
        <v>6.0606060606060615E-2</v>
      </c>
      <c r="E8" s="36"/>
      <c r="G8" s="34">
        <v>2.9999999999999991</v>
      </c>
    </row>
    <row r="9" spans="1:7" x14ac:dyDescent="0.6">
      <c r="B9" s="32">
        <v>-6.0606060606060608E-2</v>
      </c>
      <c r="C9" s="32">
        <v>-0.10606060606060605</v>
      </c>
      <c r="D9" s="32">
        <v>0.1212121212121212</v>
      </c>
      <c r="E9" s="36"/>
      <c r="G9" s="32"/>
    </row>
    <row r="10" spans="1:7" x14ac:dyDescent="0.6">
      <c r="B10" s="32">
        <v>0.15151515151515152</v>
      </c>
      <c r="C10" s="32">
        <v>-0.10984848484848489</v>
      </c>
      <c r="D10" s="32">
        <v>-5.3030303030303025E-2</v>
      </c>
      <c r="E10" s="36"/>
      <c r="G10" s="32"/>
    </row>
    <row r="12" spans="1:7" x14ac:dyDescent="0.6">
      <c r="E12">
        <f t="array" ref="E12:E14">MMULT(B8:D10,G2:G4)</f>
        <v>4</v>
      </c>
    </row>
    <row r="13" spans="1:7" x14ac:dyDescent="0.6">
      <c r="E13">
        <v>1.9999999999999991</v>
      </c>
    </row>
    <row r="14" spans="1:7" x14ac:dyDescent="0.6">
      <c r="E14">
        <v>2.9999999999999991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0" sqref="N10"/>
    </sheetView>
  </sheetViews>
  <sheetFormatPr defaultRowHeight="22.5" x14ac:dyDescent="0.6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1-Introduction</vt:lpstr>
      <vt:lpstr>3</vt:lpstr>
      <vt:lpstr>2</vt:lpstr>
      <vt:lpstr>4</vt:lpstr>
      <vt:lpstr>5</vt:lpstr>
      <vt:lpstr>6</vt:lpstr>
      <vt:lpstr>example</vt:lpstr>
      <vt:lpstr>Sheet1 (3)</vt:lpstr>
      <vt:lpstr>Sheet4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site8-teacher</cp:lastModifiedBy>
  <dcterms:created xsi:type="dcterms:W3CDTF">2013-06-13T15:26:21Z</dcterms:created>
  <dcterms:modified xsi:type="dcterms:W3CDTF">2018-06-09T04:23:58Z</dcterms:modified>
</cp:coreProperties>
</file>